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60" yWindow="2520" windowWidth="6285" windowHeight="4485" firstSheet="17" activeTab="26"/>
  </bookViews>
  <sheets>
    <sheet name="C01A推移" sheetId="1" r:id="rId1"/>
    <sheet name="C01B推移" sheetId="2" r:id="rId2"/>
    <sheet name="C02年齢" sheetId="3" r:id="rId3"/>
    <sheet name="C03地位" sheetId="4" r:id="rId4"/>
    <sheet name="C04町村" sheetId="5" r:id="rId5"/>
    <sheet name="C05地位" sheetId="6" r:id="rId6"/>
    <sheet name="C06産業" sheetId="7" r:id="rId7"/>
    <sheet name="C07職安" sheetId="8" r:id="rId8"/>
    <sheet name="C08職安" sheetId="9" r:id="rId9"/>
    <sheet name="C09高齢" sheetId="10" r:id="rId10"/>
    <sheet name="C10心身" sheetId="11" r:id="rId11"/>
    <sheet name="C11日雇" sheetId="12" r:id="rId12"/>
    <sheet name="C12新規" sheetId="13" r:id="rId13"/>
    <sheet name="C13A養成" sheetId="14" r:id="rId14"/>
    <sheet name="C13B短期" sheetId="15" r:id="rId15"/>
    <sheet name="C14A労組" sheetId="16" r:id="rId16"/>
    <sheet name="C14B労組" sheetId="17" r:id="rId17"/>
    <sheet name="C15争議" sheetId="18" r:id="rId18"/>
    <sheet name="C16賃金" sheetId="19" r:id="rId19"/>
    <sheet name="C17賃金" sheetId="20" r:id="rId20"/>
    <sheet name="C18給与" sheetId="21" r:id="rId21"/>
    <sheet name="C19日数" sheetId="22" r:id="rId22"/>
    <sheet name="C20時間" sheetId="23" r:id="rId23"/>
    <sheet name="C21雇用" sheetId="24" r:id="rId24"/>
    <sheet name="C22賃金" sheetId="25" r:id="rId25"/>
    <sheet name="C23初給" sheetId="26" r:id="rId26"/>
    <sheet name="C24ﾊﾟｰﾄ" sheetId="27" r:id="rId27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Regression_Int" localSheetId="26" hidden="1">1</definedName>
    <definedName name="\e" localSheetId="1">'C01B推移'!$IO$8165</definedName>
    <definedName name="\e" localSheetId="2">#N/A</definedName>
    <definedName name="\e" localSheetId="3">#N/A</definedName>
    <definedName name="\e" localSheetId="4">#N/A</definedName>
    <definedName name="\e" localSheetId="5">#N/A</definedName>
    <definedName name="\e" localSheetId="6">'C06産業'!$N$403</definedName>
    <definedName name="\e">'C01A推移'!$IO$8144</definedName>
    <definedName name="Print_Area_MI" localSheetId="0">'C01A推移'!$A$1:$K$28</definedName>
    <definedName name="Print_Area_MI" localSheetId="1">'C01B推移'!$A$1:$K$49</definedName>
    <definedName name="Print_Area_MI" localSheetId="2">'C02年齢'!$A$1:$M$70</definedName>
    <definedName name="Print_Area_MI" localSheetId="3">'C03地位'!$A$1:$J$73</definedName>
    <definedName name="Print_Area_MI" localSheetId="4">'C04町村'!$A$1:$K$73</definedName>
    <definedName name="Print_Area_MI" localSheetId="5">'C05地位'!$A$1:$J$219</definedName>
    <definedName name="Print_Area_MI" localSheetId="6">'C06産業'!$A$1:$K$146</definedName>
    <definedName name="Print_Area_MI" localSheetId="7">'C07職安'!$A$1:$K$73</definedName>
    <definedName name="Print_Area_MI" localSheetId="8">'C08職安'!$A$1:$K$70</definedName>
    <definedName name="Print_Area_MI" localSheetId="9">'C09高齢'!$A$1:$I$46</definedName>
    <definedName name="Print_Area_MI" localSheetId="10">'C10心身'!$A$1:$I$29</definedName>
    <definedName name="Print_Area_MI" localSheetId="11">'C11日雇'!$A$1:$I$23</definedName>
    <definedName name="Print_Area_MI" localSheetId="12">'C12新規'!$A$1:$I$53</definedName>
    <definedName name="Print_Area_MI" localSheetId="13">'C13A養成'!$A$1:$N$71</definedName>
    <definedName name="Print_Area_MI" localSheetId="14">'C13B短期'!$A$1:$N$72</definedName>
    <definedName name="Print_Area_MI" localSheetId="15">'C14A労組'!$A$1:$L$73</definedName>
    <definedName name="Print_Area_MI" localSheetId="16">'C14B労組'!$A$1:$L$73</definedName>
    <definedName name="Print_Area_MI" localSheetId="17">'C15争議'!$A$1:$L$73</definedName>
    <definedName name="Print_Area_MI" localSheetId="18">'C16賃金'!$A$1:$L$73</definedName>
    <definedName name="Print_Area_MI" localSheetId="19">'C17賃金'!$A$1:$L$69</definedName>
    <definedName name="Print_Area_MI" localSheetId="20">'C18給与'!$A$1:$L$73</definedName>
    <definedName name="Print_Area_MI" localSheetId="21">'C19日数'!$A$1:$L$73</definedName>
    <definedName name="Print_Area_MI" localSheetId="22">'C20時間'!$A$1:$L$73</definedName>
    <definedName name="Print_Area_MI" localSheetId="23">'C21雇用'!$A$1:$L$72</definedName>
    <definedName name="Print_Area_MI" localSheetId="24">'C22賃金'!$A$1:$N$219</definedName>
    <definedName name="Print_Area_MI" localSheetId="25">'C23初給'!$A$1:$J$32</definedName>
    <definedName name="Print_Area_MI" localSheetId="26">'C24ﾊﾟｰﾄ'!$A$1:$J$44</definedName>
  </definedNames>
  <calcPr calcId="145621"/>
</workbook>
</file>

<file path=xl/calcChain.xml><?xml version="1.0" encoding="utf-8"?>
<calcChain xmlns="http://schemas.openxmlformats.org/spreadsheetml/2006/main">
  <c r="D47" i="24" l="1"/>
  <c r="C47" i="24" s="1"/>
  <c r="D48" i="24"/>
  <c r="C48" i="24" s="1"/>
  <c r="E24" i="23"/>
  <c r="C14" i="18"/>
  <c r="D14" i="18"/>
  <c r="C15" i="18"/>
  <c r="D15" i="18"/>
  <c r="C16" i="18"/>
  <c r="D16" i="18"/>
  <c r="E17" i="18"/>
  <c r="C17" i="18" s="1"/>
  <c r="F17" i="18"/>
  <c r="D17" i="18" s="1"/>
  <c r="E19" i="18"/>
  <c r="C19" i="18" s="1"/>
  <c r="F19" i="18"/>
  <c r="D19" i="18" s="1"/>
  <c r="C20" i="18"/>
  <c r="D20" i="18"/>
  <c r="E21" i="18"/>
  <c r="C21" i="18" s="1"/>
  <c r="F21" i="18"/>
  <c r="D21" i="18" s="1"/>
  <c r="C22" i="18"/>
  <c r="D22" i="18"/>
  <c r="E22" i="18"/>
  <c r="F22" i="18"/>
  <c r="I23" i="18"/>
  <c r="E23" i="18" s="1"/>
  <c r="C23" i="18" s="1"/>
  <c r="J23" i="18"/>
  <c r="F23" i="18" s="1"/>
  <c r="C25" i="18"/>
  <c r="D25" i="18"/>
  <c r="E27" i="18"/>
  <c r="C27" i="18" s="1"/>
  <c r="F27" i="18"/>
  <c r="C29" i="18"/>
  <c r="D29" i="18"/>
  <c r="C30" i="18"/>
  <c r="D30" i="18"/>
  <c r="C32" i="18"/>
  <c r="D32" i="18"/>
  <c r="C33" i="18"/>
  <c r="D33" i="18"/>
  <c r="C37" i="18"/>
  <c r="D37" i="18"/>
  <c r="G54" i="18"/>
  <c r="H54" i="18"/>
  <c r="I54" i="18"/>
  <c r="J54" i="18"/>
  <c r="E12" i="17"/>
  <c r="D12" i="17" s="1"/>
  <c r="F12" i="17"/>
  <c r="G12" i="17"/>
  <c r="H12" i="17"/>
  <c r="I12" i="17"/>
  <c r="J12" i="17"/>
  <c r="K12" i="17"/>
  <c r="L12" i="17"/>
  <c r="D13" i="17"/>
  <c r="D14" i="17"/>
  <c r="D15" i="17"/>
  <c r="D16" i="17"/>
  <c r="E18" i="17"/>
  <c r="D18" i="17" s="1"/>
  <c r="F18" i="17"/>
  <c r="G18" i="17"/>
  <c r="H18" i="17"/>
  <c r="I18" i="17"/>
  <c r="J18" i="17"/>
  <c r="K18" i="17"/>
  <c r="L18" i="17"/>
  <c r="D19" i="17"/>
  <c r="D20" i="17"/>
  <c r="D21" i="17"/>
  <c r="D22" i="17"/>
  <c r="E24" i="17"/>
  <c r="D24" i="17" s="1"/>
  <c r="F24" i="17"/>
  <c r="G24" i="17"/>
  <c r="H24" i="17"/>
  <c r="I24" i="17"/>
  <c r="J24" i="17"/>
  <c r="K24" i="17"/>
  <c r="L24" i="17"/>
  <c r="D25" i="17"/>
  <c r="D26" i="17"/>
  <c r="D27" i="17"/>
  <c r="D28" i="17"/>
  <c r="E30" i="17"/>
  <c r="F30" i="17"/>
  <c r="G30" i="17"/>
  <c r="D30" i="17" s="1"/>
  <c r="H30" i="17"/>
  <c r="I30" i="17"/>
  <c r="J30" i="17"/>
  <c r="K30" i="17"/>
  <c r="L30" i="17"/>
  <c r="D31" i="17"/>
  <c r="D32" i="17"/>
  <c r="D33" i="17"/>
  <c r="D34" i="17"/>
  <c r="E37" i="17"/>
  <c r="F37" i="17"/>
  <c r="G37" i="17"/>
  <c r="D37" i="17" s="1"/>
  <c r="H37" i="17"/>
  <c r="I37" i="17"/>
  <c r="J37" i="17"/>
  <c r="K37" i="17"/>
  <c r="L37" i="17"/>
  <c r="E38" i="17"/>
  <c r="D38" i="17" s="1"/>
  <c r="F38" i="17"/>
  <c r="G38" i="17"/>
  <c r="H38" i="17"/>
  <c r="I38" i="17"/>
  <c r="J38" i="17"/>
  <c r="K38" i="17"/>
  <c r="L38" i="17"/>
  <c r="E39" i="17"/>
  <c r="D39" i="17" s="1"/>
  <c r="F39" i="17"/>
  <c r="G39" i="17"/>
  <c r="H39" i="17"/>
  <c r="I39" i="17"/>
  <c r="J39" i="17"/>
  <c r="K39" i="17"/>
  <c r="L39" i="17"/>
  <c r="E40" i="17"/>
  <c r="D40" i="17" s="1"/>
  <c r="F40" i="17"/>
  <c r="G40" i="17"/>
  <c r="H40" i="17"/>
  <c r="I40" i="17"/>
  <c r="J40" i="17"/>
  <c r="K40" i="17"/>
  <c r="L40" i="17"/>
  <c r="E42" i="17"/>
  <c r="E36" i="17" s="1"/>
  <c r="F42" i="17"/>
  <c r="F36" i="17" s="1"/>
  <c r="G42" i="17"/>
  <c r="G36" i="17" s="1"/>
  <c r="H42" i="17"/>
  <c r="H36" i="17" s="1"/>
  <c r="I42" i="17"/>
  <c r="I36" i="17" s="1"/>
  <c r="J42" i="17"/>
  <c r="J36" i="17" s="1"/>
  <c r="K42" i="17"/>
  <c r="K36" i="17" s="1"/>
  <c r="L42" i="17"/>
  <c r="L36" i="17" s="1"/>
  <c r="D43" i="17"/>
  <c r="D44" i="17"/>
  <c r="D45" i="17"/>
  <c r="D46" i="17"/>
  <c r="E48" i="17"/>
  <c r="D48" i="17" s="1"/>
  <c r="F48" i="17"/>
  <c r="G48" i="17"/>
  <c r="H48" i="17"/>
  <c r="I48" i="17"/>
  <c r="J48" i="17"/>
  <c r="K48" i="17"/>
  <c r="L48" i="17"/>
  <c r="D49" i="17"/>
  <c r="D52" i="17"/>
  <c r="E54" i="17"/>
  <c r="D54" i="17" s="1"/>
  <c r="D55" i="17"/>
  <c r="D56" i="17"/>
  <c r="E60" i="17"/>
  <c r="D60" i="17" s="1"/>
  <c r="F60" i="17"/>
  <c r="G60" i="17"/>
  <c r="I60" i="17"/>
  <c r="J60" i="17"/>
  <c r="K60" i="17"/>
  <c r="L60" i="17"/>
  <c r="D61" i="17"/>
  <c r="D62" i="17"/>
  <c r="D63" i="17"/>
  <c r="E66" i="17"/>
  <c r="D66" i="17" s="1"/>
  <c r="F66" i="17"/>
  <c r="G66" i="17"/>
  <c r="H66" i="17"/>
  <c r="I66" i="17"/>
  <c r="J66" i="17"/>
  <c r="K66" i="17"/>
  <c r="L66" i="17"/>
  <c r="D67" i="17"/>
  <c r="D68" i="17"/>
  <c r="D69" i="17"/>
  <c r="D70" i="17"/>
  <c r="D14" i="16"/>
  <c r="D15" i="16"/>
  <c r="D16" i="16"/>
  <c r="D17" i="16"/>
  <c r="D18" i="16"/>
  <c r="D19" i="16"/>
  <c r="D21" i="16"/>
  <c r="D22" i="16"/>
  <c r="D23" i="16"/>
  <c r="E24" i="16"/>
  <c r="D24" i="16" s="1"/>
  <c r="F24" i="16"/>
  <c r="G24" i="16"/>
  <c r="H24" i="16"/>
  <c r="I24" i="16"/>
  <c r="J24" i="16"/>
  <c r="K24" i="16"/>
  <c r="L24" i="16"/>
  <c r="D26" i="16"/>
  <c r="D27" i="16"/>
  <c r="D28" i="16"/>
  <c r="D29" i="16"/>
  <c r="D31" i="16"/>
  <c r="D32" i="16"/>
  <c r="D33" i="16"/>
  <c r="D34" i="16"/>
  <c r="D36" i="16"/>
  <c r="D37" i="16"/>
  <c r="D38" i="16"/>
  <c r="D39" i="16"/>
  <c r="K45" i="16"/>
  <c r="D45" i="16" s="1"/>
  <c r="D46" i="16"/>
  <c r="D47" i="16"/>
  <c r="D48" i="16"/>
  <c r="D49" i="16"/>
  <c r="D50" i="16"/>
  <c r="D52" i="16"/>
  <c r="D53" i="16"/>
  <c r="D54" i="16"/>
  <c r="E55" i="16"/>
  <c r="D55" i="16" s="1"/>
  <c r="F55" i="16"/>
  <c r="G55" i="16"/>
  <c r="H55" i="16"/>
  <c r="I55" i="16"/>
  <c r="J55" i="16"/>
  <c r="K55" i="16"/>
  <c r="L55" i="16"/>
  <c r="D57" i="16"/>
  <c r="D58" i="16"/>
  <c r="D59" i="16"/>
  <c r="D60" i="16"/>
  <c r="D62" i="16"/>
  <c r="D63" i="16"/>
  <c r="D64" i="16"/>
  <c r="D65" i="16"/>
  <c r="D67" i="16"/>
  <c r="D68" i="16"/>
  <c r="D69" i="16"/>
  <c r="D70" i="16"/>
  <c r="J13" i="15"/>
  <c r="J14" i="15"/>
  <c r="H15" i="15"/>
  <c r="I15" i="15"/>
  <c r="L15" i="15"/>
  <c r="K15" i="15" s="1"/>
  <c r="J15" i="15" s="1"/>
  <c r="N15" i="15"/>
  <c r="K16" i="15"/>
  <c r="J16" i="15" s="1"/>
  <c r="K18" i="15"/>
  <c r="J18" i="15" s="1"/>
  <c r="K19" i="15"/>
  <c r="J19" i="15" s="1"/>
  <c r="K20" i="15"/>
  <c r="J20" i="15" s="1"/>
  <c r="K21" i="15"/>
  <c r="J21" i="15" s="1"/>
  <c r="K23" i="15"/>
  <c r="J23" i="15" s="1"/>
  <c r="K24" i="15"/>
  <c r="J24" i="15" s="1"/>
  <c r="K25" i="15"/>
  <c r="J25" i="15" s="1"/>
  <c r="G29" i="15"/>
  <c r="G26" i="15" s="1"/>
  <c r="H29" i="15"/>
  <c r="H26" i="15" s="1"/>
  <c r="I29" i="15"/>
  <c r="I26" i="15" s="1"/>
  <c r="L29" i="15"/>
  <c r="L26" i="15" s="1"/>
  <c r="M29" i="15"/>
  <c r="M26" i="15" s="1"/>
  <c r="N29" i="15"/>
  <c r="N26" i="15" s="1"/>
  <c r="K31" i="15"/>
  <c r="J31" i="15" s="1"/>
  <c r="J29" i="15" s="1"/>
  <c r="K32" i="15"/>
  <c r="J32" i="15" s="1"/>
  <c r="J33" i="15"/>
  <c r="K33" i="15"/>
  <c r="K34" i="15"/>
  <c r="J34" i="15" s="1"/>
  <c r="K36" i="15"/>
  <c r="J36" i="15" s="1"/>
  <c r="K37" i="15"/>
  <c r="J37" i="15" s="1"/>
  <c r="J38" i="15"/>
  <c r="K38" i="15"/>
  <c r="J39" i="15"/>
  <c r="K39" i="15"/>
  <c r="J41" i="15"/>
  <c r="K41" i="15"/>
  <c r="K42" i="15"/>
  <c r="J42" i="15" s="1"/>
  <c r="K43" i="15"/>
  <c r="J43" i="15" s="1"/>
  <c r="K44" i="15"/>
  <c r="J44" i="15" s="1"/>
  <c r="K46" i="15"/>
  <c r="J46" i="15" s="1"/>
  <c r="J47" i="15"/>
  <c r="K47" i="15"/>
  <c r="K48" i="15"/>
  <c r="J48" i="15" s="1"/>
  <c r="K49" i="15"/>
  <c r="J49" i="15" s="1"/>
  <c r="K51" i="15"/>
  <c r="J51" i="15" s="1"/>
  <c r="J52" i="15"/>
  <c r="K52" i="15"/>
  <c r="G54" i="15"/>
  <c r="H54" i="15"/>
  <c r="I54" i="15"/>
  <c r="L54" i="15"/>
  <c r="M54" i="15"/>
  <c r="N54" i="15"/>
  <c r="K56" i="15"/>
  <c r="J56" i="15" s="1"/>
  <c r="K57" i="15"/>
  <c r="J57" i="15" s="1"/>
  <c r="K58" i="15"/>
  <c r="J58" i="15" s="1"/>
  <c r="K59" i="15"/>
  <c r="J59" i="15" s="1"/>
  <c r="K61" i="15"/>
  <c r="J61" i="15" s="1"/>
  <c r="K62" i="15"/>
  <c r="J62" i="15" s="1"/>
  <c r="J63" i="15"/>
  <c r="K63" i="15"/>
  <c r="K64" i="15"/>
  <c r="J64" i="15" s="1"/>
  <c r="J66" i="15"/>
  <c r="K66" i="15"/>
  <c r="K67" i="15"/>
  <c r="J67" i="15" s="1"/>
  <c r="K68" i="15"/>
  <c r="J68" i="15" s="1"/>
  <c r="K69" i="15"/>
  <c r="J69" i="15" s="1"/>
  <c r="J14" i="14"/>
  <c r="J15" i="14"/>
  <c r="J16" i="14"/>
  <c r="K17" i="14"/>
  <c r="J17" i="14" s="1"/>
  <c r="K19" i="14"/>
  <c r="J19" i="14" s="1"/>
  <c r="K20" i="14"/>
  <c r="J20" i="14" s="1"/>
  <c r="K21" i="14"/>
  <c r="J21" i="14" s="1"/>
  <c r="K22" i="14"/>
  <c r="J22" i="14" s="1"/>
  <c r="K23" i="14"/>
  <c r="J23" i="14" s="1"/>
  <c r="K25" i="14"/>
  <c r="J25" i="14" s="1"/>
  <c r="K26" i="14"/>
  <c r="J26" i="14" s="1"/>
  <c r="J27" i="14"/>
  <c r="K27" i="14"/>
  <c r="J28" i="14"/>
  <c r="K28" i="14"/>
  <c r="K29" i="14"/>
  <c r="J29" i="14" s="1"/>
  <c r="K31" i="14"/>
  <c r="J31" i="14" s="1"/>
  <c r="K32" i="14"/>
  <c r="J32" i="14" s="1"/>
  <c r="L36" i="14"/>
  <c r="M36" i="14"/>
  <c r="M33" i="14" s="1"/>
  <c r="G38" i="14"/>
  <c r="H38" i="14"/>
  <c r="I38" i="14"/>
  <c r="L38" i="14"/>
  <c r="M38" i="14"/>
  <c r="N38" i="14"/>
  <c r="N36" i="14" s="1"/>
  <c r="K41" i="14"/>
  <c r="K38" i="14" s="1"/>
  <c r="K42" i="14"/>
  <c r="J42" i="14" s="1"/>
  <c r="K44" i="14"/>
  <c r="J44" i="14" s="1"/>
  <c r="K45" i="14"/>
  <c r="J45" i="14" s="1"/>
  <c r="K46" i="14"/>
  <c r="J46" i="14" s="1"/>
  <c r="G48" i="14"/>
  <c r="G36" i="14" s="1"/>
  <c r="H48" i="14"/>
  <c r="H36" i="14" s="1"/>
  <c r="I48" i="14"/>
  <c r="I36" i="14" s="1"/>
  <c r="L48" i="14"/>
  <c r="N48" i="14"/>
  <c r="J50" i="14"/>
  <c r="J48" i="14" s="1"/>
  <c r="K50" i="14"/>
  <c r="K48" i="14" s="1"/>
  <c r="G55" i="14"/>
  <c r="G53" i="14" s="1"/>
  <c r="H55" i="14"/>
  <c r="H53" i="14" s="1"/>
  <c r="I55" i="14"/>
  <c r="I53" i="14" s="1"/>
  <c r="K55" i="14"/>
  <c r="K53" i="14" s="1"/>
  <c r="L55" i="14"/>
  <c r="L53" i="14" s="1"/>
  <c r="M55" i="14"/>
  <c r="M53" i="14" s="1"/>
  <c r="N55" i="14"/>
  <c r="N53" i="14" s="1"/>
  <c r="K58" i="14"/>
  <c r="J58" i="14" s="1"/>
  <c r="K59" i="14"/>
  <c r="J59" i="14" s="1"/>
  <c r="J60" i="14"/>
  <c r="K60" i="14"/>
  <c r="G65" i="14"/>
  <c r="G63" i="14" s="1"/>
  <c r="H65" i="14"/>
  <c r="H63" i="14" s="1"/>
  <c r="I65" i="14"/>
  <c r="I63" i="14" s="1"/>
  <c r="K65" i="14"/>
  <c r="K63" i="14" s="1"/>
  <c r="L65" i="14"/>
  <c r="L63" i="14" s="1"/>
  <c r="M65" i="14"/>
  <c r="M63" i="14" s="1"/>
  <c r="N65" i="14"/>
  <c r="N63" i="14" s="1"/>
  <c r="K67" i="14"/>
  <c r="J67" i="14" s="1"/>
  <c r="K68" i="14"/>
  <c r="J68" i="14" s="1"/>
  <c r="G13" i="13"/>
  <c r="H13" i="13"/>
  <c r="I13" i="13"/>
  <c r="G14" i="13"/>
  <c r="H14" i="13"/>
  <c r="I14" i="13"/>
  <c r="G15" i="13"/>
  <c r="H15" i="13"/>
  <c r="I15" i="13"/>
  <c r="G16" i="13"/>
  <c r="H16" i="13"/>
  <c r="I16" i="13"/>
  <c r="G17" i="13"/>
  <c r="H17" i="13"/>
  <c r="I17" i="13"/>
  <c r="G18" i="13"/>
  <c r="H18" i="13"/>
  <c r="I18" i="13"/>
  <c r="G20" i="13"/>
  <c r="H20" i="13"/>
  <c r="I20" i="13"/>
  <c r="G21" i="13"/>
  <c r="H21" i="13"/>
  <c r="I21" i="13"/>
  <c r="G22" i="13"/>
  <c r="H22" i="13"/>
  <c r="I22" i="13"/>
  <c r="G23" i="13"/>
  <c r="H23" i="13"/>
  <c r="I23" i="13"/>
  <c r="G24" i="13"/>
  <c r="H24" i="13"/>
  <c r="I24" i="13"/>
  <c r="G33" i="13"/>
  <c r="H33" i="13"/>
  <c r="I33" i="13"/>
  <c r="G34" i="13"/>
  <c r="H34" i="13"/>
  <c r="I34" i="13"/>
  <c r="G35" i="13"/>
  <c r="H35" i="13"/>
  <c r="I35" i="13"/>
  <c r="G36" i="13"/>
  <c r="H36" i="13"/>
  <c r="I36" i="13"/>
  <c r="G38" i="13"/>
  <c r="H38" i="13"/>
  <c r="I38" i="13"/>
  <c r="G39" i="13"/>
  <c r="H39" i="13"/>
  <c r="I39" i="13"/>
  <c r="C40" i="13"/>
  <c r="D40" i="13"/>
  <c r="E40" i="13"/>
  <c r="F40" i="13"/>
  <c r="G40" i="13"/>
  <c r="H40" i="13"/>
  <c r="I40" i="13"/>
  <c r="G42" i="13"/>
  <c r="H42" i="13"/>
  <c r="I42" i="13"/>
  <c r="G43" i="13"/>
  <c r="H43" i="13"/>
  <c r="I43" i="13"/>
  <c r="G44" i="13"/>
  <c r="H44" i="13"/>
  <c r="I44" i="13"/>
  <c r="G45" i="13"/>
  <c r="H45" i="13"/>
  <c r="I45" i="13"/>
  <c r="G47" i="13"/>
  <c r="H47" i="13"/>
  <c r="I47" i="13"/>
  <c r="G48" i="13"/>
  <c r="H48" i="13"/>
  <c r="I48" i="13"/>
  <c r="G49" i="13"/>
  <c r="H49" i="13"/>
  <c r="I49" i="13"/>
  <c r="G50" i="13"/>
  <c r="H50" i="13"/>
  <c r="I50" i="13"/>
  <c r="E12" i="10"/>
  <c r="H12" i="10"/>
  <c r="E13" i="10"/>
  <c r="H13" i="10"/>
  <c r="E14" i="10"/>
  <c r="H14" i="10"/>
  <c r="E15" i="10"/>
  <c r="H15" i="10"/>
  <c r="E17" i="10"/>
  <c r="H17" i="10"/>
  <c r="E18" i="10"/>
  <c r="H37" i="10" s="1"/>
  <c r="H18" i="10"/>
  <c r="E19" i="10"/>
  <c r="H38" i="10" s="1"/>
  <c r="H19" i="10"/>
  <c r="E20" i="10"/>
  <c r="H39" i="10" s="1"/>
  <c r="H20" i="10"/>
  <c r="E22" i="10"/>
  <c r="H41" i="10" s="1"/>
  <c r="H22" i="10"/>
  <c r="E23" i="10"/>
  <c r="H23" i="10"/>
  <c r="E24" i="10"/>
  <c r="H24" i="10"/>
  <c r="E25" i="10"/>
  <c r="H25" i="10"/>
  <c r="E31" i="10"/>
  <c r="F31" i="10"/>
  <c r="G31" i="10"/>
  <c r="H31" i="10"/>
  <c r="E32" i="10"/>
  <c r="F32" i="10"/>
  <c r="G32" i="10"/>
  <c r="H32" i="10"/>
  <c r="E33" i="10"/>
  <c r="F33" i="10"/>
  <c r="G33" i="10"/>
  <c r="H33" i="10"/>
  <c r="E34" i="10"/>
  <c r="F34" i="10"/>
  <c r="G34" i="10"/>
  <c r="H34" i="10"/>
  <c r="E36" i="10"/>
  <c r="F36" i="10"/>
  <c r="G36" i="10"/>
  <c r="H36" i="10"/>
  <c r="E37" i="10"/>
  <c r="F37" i="10"/>
  <c r="G37" i="10"/>
  <c r="E38" i="10"/>
  <c r="F38" i="10"/>
  <c r="G38" i="10"/>
  <c r="E39" i="10"/>
  <c r="F39" i="10"/>
  <c r="G39" i="10"/>
  <c r="E41" i="10"/>
  <c r="F41" i="10"/>
  <c r="G41" i="10"/>
  <c r="E42" i="10"/>
  <c r="F42" i="10"/>
  <c r="G42" i="10"/>
  <c r="H42" i="10"/>
  <c r="E43" i="10"/>
  <c r="H43" i="10" s="1"/>
  <c r="F43" i="10"/>
  <c r="G43" i="10"/>
  <c r="E44" i="10"/>
  <c r="F44" i="10"/>
  <c r="G44" i="10"/>
  <c r="H44" i="10"/>
  <c r="E41" i="9"/>
  <c r="E18" i="9" s="1"/>
  <c r="E12" i="9" s="1"/>
  <c r="F41" i="9"/>
  <c r="F18" i="9" s="1"/>
  <c r="F12" i="9" s="1"/>
  <c r="G41" i="9"/>
  <c r="G18" i="9" s="1"/>
  <c r="G12" i="9" s="1"/>
  <c r="H41" i="9"/>
  <c r="H18" i="9" s="1"/>
  <c r="H12" i="9" s="1"/>
  <c r="I41" i="9"/>
  <c r="I18" i="9" s="1"/>
  <c r="I12" i="9" s="1"/>
  <c r="J41" i="9"/>
  <c r="J18" i="9" s="1"/>
  <c r="J12" i="9" s="1"/>
  <c r="K41" i="9"/>
  <c r="K18" i="9" s="1"/>
  <c r="K12" i="9" s="1"/>
  <c r="E13" i="8"/>
  <c r="K13" i="8"/>
  <c r="E14" i="8"/>
  <c r="K14" i="8"/>
  <c r="E15" i="8"/>
  <c r="K15" i="8"/>
  <c r="E16" i="8"/>
  <c r="K16" i="8"/>
  <c r="E18" i="8"/>
  <c r="K18" i="8"/>
  <c r="E19" i="8"/>
  <c r="K19" i="8"/>
  <c r="E20" i="8"/>
  <c r="K20" i="8"/>
  <c r="E21" i="8"/>
  <c r="K21" i="8"/>
  <c r="E23" i="8"/>
  <c r="K54" i="8" s="1"/>
  <c r="K23" i="8"/>
  <c r="E24" i="8"/>
  <c r="K55" i="8" s="1"/>
  <c r="K24" i="8"/>
  <c r="C25" i="8"/>
  <c r="E25" i="8" s="1"/>
  <c r="K56" i="8" s="1"/>
  <c r="D25" i="8"/>
  <c r="J56" i="8" s="1"/>
  <c r="F25" i="8"/>
  <c r="G25" i="8"/>
  <c r="H25" i="8"/>
  <c r="I25" i="8"/>
  <c r="J25" i="8"/>
  <c r="K25" i="8"/>
  <c r="H44" i="8"/>
  <c r="I44" i="8"/>
  <c r="J44" i="8"/>
  <c r="H45" i="8"/>
  <c r="I45" i="8"/>
  <c r="J45" i="8"/>
  <c r="H46" i="8"/>
  <c r="I46" i="8"/>
  <c r="J46" i="8"/>
  <c r="H47" i="8"/>
  <c r="I47" i="8"/>
  <c r="J47" i="8"/>
  <c r="H49" i="8"/>
  <c r="I49" i="8"/>
  <c r="J49" i="8"/>
  <c r="H50" i="8"/>
  <c r="I50" i="8"/>
  <c r="J50" i="8"/>
  <c r="H51" i="8"/>
  <c r="I51" i="8"/>
  <c r="J51" i="8"/>
  <c r="H52" i="8"/>
  <c r="I52" i="8"/>
  <c r="J52" i="8"/>
  <c r="H54" i="8"/>
  <c r="I54" i="8"/>
  <c r="J54" i="8"/>
  <c r="H55" i="8"/>
  <c r="I55" i="8"/>
  <c r="J55" i="8"/>
  <c r="C56" i="8"/>
  <c r="D56" i="8"/>
  <c r="E56" i="8"/>
  <c r="F56" i="8"/>
  <c r="H56" i="8" s="1"/>
  <c r="G56" i="8"/>
  <c r="H58" i="8"/>
  <c r="I58" i="8"/>
  <c r="J58" i="8"/>
  <c r="K58" i="8"/>
  <c r="H59" i="8"/>
  <c r="I59" i="8"/>
  <c r="J59" i="8"/>
  <c r="K59" i="8"/>
  <c r="H60" i="8"/>
  <c r="I60" i="8"/>
  <c r="J60" i="8"/>
  <c r="K60" i="8"/>
  <c r="H61" i="8"/>
  <c r="I61" i="8"/>
  <c r="J61" i="8"/>
  <c r="K61" i="8"/>
  <c r="H62" i="8"/>
  <c r="I62" i="8"/>
  <c r="J62" i="8"/>
  <c r="K62" i="8"/>
  <c r="H63" i="8"/>
  <c r="I63" i="8"/>
  <c r="J63" i="8"/>
  <c r="K63" i="8"/>
  <c r="H65" i="8"/>
  <c r="I65" i="8"/>
  <c r="J65" i="8"/>
  <c r="K65" i="8"/>
  <c r="H66" i="8"/>
  <c r="I66" i="8"/>
  <c r="J66" i="8"/>
  <c r="K66" i="8"/>
  <c r="H67" i="8"/>
  <c r="I67" i="8"/>
  <c r="J67" i="8"/>
  <c r="K67" i="8"/>
  <c r="H68" i="8"/>
  <c r="I68" i="8"/>
  <c r="J68" i="8"/>
  <c r="K68" i="8"/>
  <c r="H69" i="8"/>
  <c r="I69" i="8"/>
  <c r="J69" i="8"/>
  <c r="K69" i="8"/>
  <c r="H70" i="8"/>
  <c r="I70" i="8"/>
  <c r="J70" i="8"/>
  <c r="K70" i="8"/>
  <c r="D13" i="7"/>
  <c r="E13" i="7"/>
  <c r="F13" i="7"/>
  <c r="G13" i="7"/>
  <c r="H13" i="7"/>
  <c r="I13" i="7"/>
  <c r="J13" i="7"/>
  <c r="K13" i="7"/>
  <c r="C15" i="7"/>
  <c r="C13" i="7" s="1"/>
  <c r="C16" i="7"/>
  <c r="C17" i="7"/>
  <c r="C18" i="7"/>
  <c r="C19" i="7"/>
  <c r="C20" i="7"/>
  <c r="C21" i="7"/>
  <c r="C23" i="7"/>
  <c r="C24" i="7"/>
  <c r="C25" i="7"/>
  <c r="C26" i="7"/>
  <c r="C27" i="7"/>
  <c r="C28" i="7"/>
  <c r="C29" i="7"/>
  <c r="C30" i="7"/>
  <c r="C31" i="7"/>
  <c r="C33" i="7"/>
  <c r="C34" i="7"/>
  <c r="C35" i="7"/>
  <c r="C36" i="7"/>
  <c r="C37" i="7"/>
  <c r="C39" i="7"/>
  <c r="C40" i="7"/>
  <c r="C41" i="7"/>
  <c r="C42" i="7"/>
  <c r="C43" i="7"/>
  <c r="C45" i="7"/>
  <c r="C46" i="7"/>
  <c r="C47" i="7"/>
  <c r="C48" i="7"/>
  <c r="C49" i="7"/>
  <c r="C50" i="7"/>
  <c r="C51" i="7"/>
  <c r="C52" i="7"/>
  <c r="C53" i="7"/>
  <c r="C54" i="7"/>
  <c r="C56" i="7"/>
  <c r="C57" i="7"/>
  <c r="C58" i="7"/>
  <c r="C59" i="7"/>
  <c r="C60" i="7"/>
  <c r="C61" i="7"/>
  <c r="C62" i="7"/>
  <c r="C64" i="7"/>
  <c r="C65" i="7"/>
  <c r="C66" i="7"/>
  <c r="C67" i="7"/>
  <c r="C68" i="7"/>
  <c r="C69" i="7"/>
  <c r="C70" i="7"/>
  <c r="C86" i="7"/>
  <c r="D86" i="7"/>
  <c r="E86" i="7"/>
  <c r="F86" i="7"/>
  <c r="G86" i="7"/>
  <c r="H86" i="7"/>
  <c r="I88" i="7"/>
  <c r="J88" i="7"/>
  <c r="J86" i="7" s="1"/>
  <c r="K88" i="7"/>
  <c r="K86" i="7" s="1"/>
  <c r="I89" i="7"/>
  <c r="J89" i="7"/>
  <c r="K89" i="7"/>
  <c r="I90" i="7"/>
  <c r="J90" i="7"/>
  <c r="K90" i="7"/>
  <c r="I91" i="7"/>
  <c r="J91" i="7"/>
  <c r="K91" i="7"/>
  <c r="I92" i="7"/>
  <c r="J92" i="7"/>
  <c r="K92" i="7"/>
  <c r="I93" i="7"/>
  <c r="J93" i="7"/>
  <c r="K93" i="7"/>
  <c r="I94" i="7"/>
  <c r="J94" i="7"/>
  <c r="K94" i="7"/>
  <c r="I96" i="7"/>
  <c r="J96" i="7"/>
  <c r="K96" i="7"/>
  <c r="I97" i="7"/>
  <c r="J97" i="7"/>
  <c r="K97" i="7"/>
  <c r="I98" i="7"/>
  <c r="J98" i="7"/>
  <c r="K98" i="7"/>
  <c r="I99" i="7"/>
  <c r="J99" i="7"/>
  <c r="K99" i="7"/>
  <c r="I100" i="7"/>
  <c r="J100" i="7"/>
  <c r="K100" i="7"/>
  <c r="I101" i="7"/>
  <c r="J101" i="7"/>
  <c r="K101" i="7"/>
  <c r="I102" i="7"/>
  <c r="I86" i="7" s="1"/>
  <c r="J102" i="7"/>
  <c r="K102" i="7"/>
  <c r="I103" i="7"/>
  <c r="J103" i="7"/>
  <c r="K103" i="7"/>
  <c r="I104" i="7"/>
  <c r="J104" i="7"/>
  <c r="K104" i="7"/>
  <c r="I106" i="7"/>
  <c r="J106" i="7"/>
  <c r="K106" i="7"/>
  <c r="I107" i="7"/>
  <c r="J107" i="7"/>
  <c r="K107" i="7"/>
  <c r="I108" i="7"/>
  <c r="J108" i="7"/>
  <c r="K108" i="7"/>
  <c r="I109" i="7"/>
  <c r="J109" i="7"/>
  <c r="K109" i="7"/>
  <c r="I110" i="7"/>
  <c r="J110" i="7"/>
  <c r="K110" i="7"/>
  <c r="I112" i="7"/>
  <c r="J112" i="7"/>
  <c r="K112" i="7"/>
  <c r="I113" i="7"/>
  <c r="J113" i="7"/>
  <c r="K113" i="7"/>
  <c r="I114" i="7"/>
  <c r="J114" i="7"/>
  <c r="K114" i="7"/>
  <c r="I115" i="7"/>
  <c r="J115" i="7"/>
  <c r="K115" i="7"/>
  <c r="I116" i="7"/>
  <c r="J116" i="7"/>
  <c r="K116" i="7"/>
  <c r="I118" i="7"/>
  <c r="J118" i="7"/>
  <c r="K118" i="7"/>
  <c r="I119" i="7"/>
  <c r="J119" i="7"/>
  <c r="K119" i="7"/>
  <c r="I120" i="7"/>
  <c r="J120" i="7"/>
  <c r="K120" i="7"/>
  <c r="I121" i="7"/>
  <c r="J121" i="7"/>
  <c r="K121" i="7"/>
  <c r="I122" i="7"/>
  <c r="J122" i="7"/>
  <c r="K122" i="7"/>
  <c r="I123" i="7"/>
  <c r="J123" i="7"/>
  <c r="K123" i="7"/>
  <c r="I124" i="7"/>
  <c r="J124" i="7"/>
  <c r="K124" i="7"/>
  <c r="I125" i="7"/>
  <c r="J125" i="7"/>
  <c r="K125" i="7"/>
  <c r="I126" i="7"/>
  <c r="J126" i="7"/>
  <c r="K126" i="7"/>
  <c r="I127" i="7"/>
  <c r="J127" i="7"/>
  <c r="K127" i="7"/>
  <c r="I129" i="7"/>
  <c r="J129" i="7"/>
  <c r="K129" i="7"/>
  <c r="I130" i="7"/>
  <c r="J130" i="7"/>
  <c r="K130" i="7"/>
  <c r="I131" i="7"/>
  <c r="J131" i="7"/>
  <c r="K131" i="7"/>
  <c r="I132" i="7"/>
  <c r="J132" i="7"/>
  <c r="K132" i="7"/>
  <c r="I133" i="7"/>
  <c r="J133" i="7"/>
  <c r="K133" i="7"/>
  <c r="I134" i="7"/>
  <c r="J134" i="7"/>
  <c r="K134" i="7"/>
  <c r="I135" i="7"/>
  <c r="J135" i="7"/>
  <c r="K135" i="7"/>
  <c r="I137" i="7"/>
  <c r="J137" i="7"/>
  <c r="K137" i="7"/>
  <c r="I138" i="7"/>
  <c r="J138" i="7"/>
  <c r="K138" i="7"/>
  <c r="I139" i="7"/>
  <c r="J139" i="7"/>
  <c r="K139" i="7"/>
  <c r="I140" i="7"/>
  <c r="J140" i="7"/>
  <c r="K140" i="7"/>
  <c r="I141" i="7"/>
  <c r="J141" i="7"/>
  <c r="K141" i="7"/>
  <c r="I142" i="7"/>
  <c r="J142" i="7"/>
  <c r="K142" i="7"/>
  <c r="I143" i="7"/>
  <c r="J143" i="7"/>
  <c r="K143" i="7"/>
  <c r="D15" i="6"/>
  <c r="D13" i="6" s="1"/>
  <c r="E15" i="6"/>
  <c r="E13" i="6" s="1"/>
  <c r="F15" i="6"/>
  <c r="F13" i="6" s="1"/>
  <c r="H15" i="6"/>
  <c r="H13" i="6" s="1"/>
  <c r="I15" i="6"/>
  <c r="I13" i="6" s="1"/>
  <c r="J15" i="6"/>
  <c r="J13" i="6" s="1"/>
  <c r="D16" i="6"/>
  <c r="E16" i="6"/>
  <c r="F16" i="6"/>
  <c r="G16" i="6"/>
  <c r="H16" i="6"/>
  <c r="I16" i="6"/>
  <c r="J16" i="6"/>
  <c r="D17" i="6"/>
  <c r="E17" i="6"/>
  <c r="F17" i="6"/>
  <c r="H17" i="6"/>
  <c r="I17" i="6"/>
  <c r="J17" i="6"/>
  <c r="D18" i="6"/>
  <c r="E18" i="6"/>
  <c r="F18" i="6"/>
  <c r="H18" i="6"/>
  <c r="I18" i="6"/>
  <c r="J18" i="6"/>
  <c r="D19" i="6"/>
  <c r="E19" i="6"/>
  <c r="F19" i="6"/>
  <c r="G19" i="6"/>
  <c r="H19" i="6"/>
  <c r="I19" i="6"/>
  <c r="J19" i="6"/>
  <c r="D20" i="6"/>
  <c r="E20" i="6"/>
  <c r="F20" i="6"/>
  <c r="H20" i="6"/>
  <c r="I20" i="6"/>
  <c r="J20" i="6"/>
  <c r="D21" i="6"/>
  <c r="E21" i="6"/>
  <c r="F21" i="6"/>
  <c r="H21" i="6"/>
  <c r="I21" i="6"/>
  <c r="J21" i="6"/>
  <c r="D23" i="6"/>
  <c r="E23" i="6"/>
  <c r="F23" i="6"/>
  <c r="H23" i="6"/>
  <c r="I23" i="6"/>
  <c r="J23" i="6"/>
  <c r="D24" i="6"/>
  <c r="E24" i="6"/>
  <c r="F24" i="6"/>
  <c r="H24" i="6"/>
  <c r="I24" i="6"/>
  <c r="J24" i="6"/>
  <c r="D25" i="6"/>
  <c r="E25" i="6"/>
  <c r="F25" i="6"/>
  <c r="H25" i="6"/>
  <c r="I25" i="6"/>
  <c r="J25" i="6"/>
  <c r="D26" i="6"/>
  <c r="E26" i="6"/>
  <c r="F26" i="6"/>
  <c r="G26" i="6"/>
  <c r="H26" i="6"/>
  <c r="I26" i="6"/>
  <c r="J26" i="6"/>
  <c r="D27" i="6"/>
  <c r="E27" i="6"/>
  <c r="F27" i="6"/>
  <c r="G27" i="6"/>
  <c r="H27" i="6"/>
  <c r="I27" i="6"/>
  <c r="J27" i="6"/>
  <c r="D28" i="6"/>
  <c r="E28" i="6"/>
  <c r="F28" i="6"/>
  <c r="H28" i="6"/>
  <c r="I28" i="6"/>
  <c r="J28" i="6"/>
  <c r="D29" i="6"/>
  <c r="E29" i="6"/>
  <c r="F29" i="6"/>
  <c r="H29" i="6"/>
  <c r="I29" i="6"/>
  <c r="J29" i="6"/>
  <c r="D30" i="6"/>
  <c r="E30" i="6"/>
  <c r="F30" i="6"/>
  <c r="H30" i="6"/>
  <c r="I30" i="6"/>
  <c r="J30" i="6"/>
  <c r="D31" i="6"/>
  <c r="E31" i="6"/>
  <c r="F31" i="6"/>
  <c r="H31" i="6"/>
  <c r="I31" i="6"/>
  <c r="J31" i="6"/>
  <c r="D33" i="6"/>
  <c r="E33" i="6"/>
  <c r="F33" i="6"/>
  <c r="H33" i="6"/>
  <c r="I33" i="6"/>
  <c r="J33" i="6"/>
  <c r="D34" i="6"/>
  <c r="E34" i="6"/>
  <c r="F34" i="6"/>
  <c r="G34" i="6"/>
  <c r="H34" i="6"/>
  <c r="I34" i="6"/>
  <c r="J34" i="6"/>
  <c r="D35" i="6"/>
  <c r="E35" i="6"/>
  <c r="F35" i="6"/>
  <c r="H35" i="6"/>
  <c r="I35" i="6"/>
  <c r="J35" i="6"/>
  <c r="D36" i="6"/>
  <c r="E36" i="6"/>
  <c r="F36" i="6"/>
  <c r="H36" i="6"/>
  <c r="I36" i="6"/>
  <c r="J36" i="6"/>
  <c r="D37" i="6"/>
  <c r="E37" i="6"/>
  <c r="F37" i="6"/>
  <c r="G37" i="6"/>
  <c r="H37" i="6"/>
  <c r="I37" i="6"/>
  <c r="J37" i="6"/>
  <c r="D39" i="6"/>
  <c r="E39" i="6"/>
  <c r="F39" i="6"/>
  <c r="H39" i="6"/>
  <c r="I39" i="6"/>
  <c r="J39" i="6"/>
  <c r="D40" i="6"/>
  <c r="E40" i="6"/>
  <c r="F40" i="6"/>
  <c r="H40" i="6"/>
  <c r="I40" i="6"/>
  <c r="J40" i="6"/>
  <c r="D41" i="6"/>
  <c r="E41" i="6"/>
  <c r="F41" i="6"/>
  <c r="G41" i="6"/>
  <c r="H41" i="6"/>
  <c r="I41" i="6"/>
  <c r="J41" i="6"/>
  <c r="D42" i="6"/>
  <c r="E42" i="6"/>
  <c r="F42" i="6"/>
  <c r="H42" i="6"/>
  <c r="I42" i="6"/>
  <c r="J42" i="6"/>
  <c r="D43" i="6"/>
  <c r="E43" i="6"/>
  <c r="F43" i="6"/>
  <c r="H43" i="6"/>
  <c r="I43" i="6"/>
  <c r="J43" i="6"/>
  <c r="D45" i="6"/>
  <c r="E45" i="6"/>
  <c r="F45" i="6"/>
  <c r="H45" i="6"/>
  <c r="I45" i="6"/>
  <c r="J45" i="6"/>
  <c r="D46" i="6"/>
  <c r="E46" i="6"/>
  <c r="F46" i="6"/>
  <c r="H46" i="6"/>
  <c r="I46" i="6"/>
  <c r="J46" i="6"/>
  <c r="D47" i="6"/>
  <c r="E47" i="6"/>
  <c r="F47" i="6"/>
  <c r="H47" i="6"/>
  <c r="I47" i="6"/>
  <c r="J47" i="6"/>
  <c r="D48" i="6"/>
  <c r="E48" i="6"/>
  <c r="F48" i="6"/>
  <c r="H48" i="6"/>
  <c r="I48" i="6"/>
  <c r="J48" i="6"/>
  <c r="D49" i="6"/>
  <c r="E49" i="6"/>
  <c r="F49" i="6"/>
  <c r="H49" i="6"/>
  <c r="I49" i="6"/>
  <c r="J49" i="6"/>
  <c r="D50" i="6"/>
  <c r="E50" i="6"/>
  <c r="F50" i="6"/>
  <c r="H50" i="6"/>
  <c r="I50" i="6"/>
  <c r="J50" i="6"/>
  <c r="D51" i="6"/>
  <c r="E51" i="6"/>
  <c r="F51" i="6"/>
  <c r="G51" i="6"/>
  <c r="H51" i="6"/>
  <c r="I51" i="6"/>
  <c r="J51" i="6"/>
  <c r="D52" i="6"/>
  <c r="E52" i="6"/>
  <c r="F52" i="6"/>
  <c r="G52" i="6"/>
  <c r="H52" i="6"/>
  <c r="I52" i="6"/>
  <c r="J52" i="6"/>
  <c r="D53" i="6"/>
  <c r="E53" i="6"/>
  <c r="F53" i="6"/>
  <c r="H53" i="6"/>
  <c r="I53" i="6"/>
  <c r="J53" i="6"/>
  <c r="D54" i="6"/>
  <c r="E54" i="6"/>
  <c r="F54" i="6"/>
  <c r="H54" i="6"/>
  <c r="I54" i="6"/>
  <c r="J54" i="6"/>
  <c r="D56" i="6"/>
  <c r="E56" i="6"/>
  <c r="F56" i="6"/>
  <c r="G56" i="6"/>
  <c r="H56" i="6"/>
  <c r="I56" i="6"/>
  <c r="J56" i="6"/>
  <c r="D57" i="6"/>
  <c r="E57" i="6"/>
  <c r="F57" i="6"/>
  <c r="H57" i="6"/>
  <c r="I57" i="6"/>
  <c r="J57" i="6"/>
  <c r="D58" i="6"/>
  <c r="E58" i="6"/>
  <c r="F58" i="6"/>
  <c r="H58" i="6"/>
  <c r="I58" i="6"/>
  <c r="J58" i="6"/>
  <c r="D59" i="6"/>
  <c r="E59" i="6"/>
  <c r="F59" i="6"/>
  <c r="H59" i="6"/>
  <c r="I59" i="6"/>
  <c r="J59" i="6"/>
  <c r="D60" i="6"/>
  <c r="E60" i="6"/>
  <c r="F60" i="6"/>
  <c r="H60" i="6"/>
  <c r="I60" i="6"/>
  <c r="J60" i="6"/>
  <c r="D61" i="6"/>
  <c r="E61" i="6"/>
  <c r="F61" i="6"/>
  <c r="H61" i="6"/>
  <c r="I61" i="6"/>
  <c r="J61" i="6"/>
  <c r="D62" i="6"/>
  <c r="E62" i="6"/>
  <c r="F62" i="6"/>
  <c r="G62" i="6"/>
  <c r="H62" i="6"/>
  <c r="I62" i="6"/>
  <c r="J62" i="6"/>
  <c r="D64" i="6"/>
  <c r="E64" i="6"/>
  <c r="F64" i="6"/>
  <c r="H64" i="6"/>
  <c r="I64" i="6"/>
  <c r="J64" i="6"/>
  <c r="D65" i="6"/>
  <c r="E65" i="6"/>
  <c r="F65" i="6"/>
  <c r="H65" i="6"/>
  <c r="I65" i="6"/>
  <c r="J65" i="6"/>
  <c r="D66" i="6"/>
  <c r="E66" i="6"/>
  <c r="F66" i="6"/>
  <c r="G66" i="6"/>
  <c r="H66" i="6"/>
  <c r="I66" i="6"/>
  <c r="J66" i="6"/>
  <c r="D67" i="6"/>
  <c r="E67" i="6"/>
  <c r="F67" i="6"/>
  <c r="H67" i="6"/>
  <c r="I67" i="6"/>
  <c r="J67" i="6"/>
  <c r="D68" i="6"/>
  <c r="E68" i="6"/>
  <c r="F68" i="6"/>
  <c r="H68" i="6"/>
  <c r="I68" i="6"/>
  <c r="J68" i="6"/>
  <c r="D69" i="6"/>
  <c r="E69" i="6"/>
  <c r="F69" i="6"/>
  <c r="H69" i="6"/>
  <c r="I69" i="6"/>
  <c r="J69" i="6"/>
  <c r="D70" i="6"/>
  <c r="E70" i="6"/>
  <c r="F70" i="6"/>
  <c r="H70" i="6"/>
  <c r="I70" i="6"/>
  <c r="J70" i="6"/>
  <c r="D86" i="6"/>
  <c r="E86" i="6"/>
  <c r="F86" i="6"/>
  <c r="H86" i="6"/>
  <c r="I86" i="6"/>
  <c r="J86" i="6"/>
  <c r="G88" i="6"/>
  <c r="G86" i="6" s="1"/>
  <c r="G89" i="6"/>
  <c r="G90" i="6"/>
  <c r="G17" i="6" s="1"/>
  <c r="G91" i="6"/>
  <c r="G18" i="6" s="1"/>
  <c r="G92" i="6"/>
  <c r="G93" i="6"/>
  <c r="G20" i="6" s="1"/>
  <c r="G94" i="6"/>
  <c r="G21" i="6" s="1"/>
  <c r="G96" i="6"/>
  <c r="G23" i="6" s="1"/>
  <c r="G97" i="6"/>
  <c r="G24" i="6" s="1"/>
  <c r="G98" i="6"/>
  <c r="G25" i="6" s="1"/>
  <c r="G99" i="6"/>
  <c r="G100" i="6"/>
  <c r="G101" i="6"/>
  <c r="G102" i="6"/>
  <c r="G103" i="6"/>
  <c r="G104" i="6"/>
  <c r="G31" i="6" s="1"/>
  <c r="G106" i="6"/>
  <c r="G107" i="6"/>
  <c r="G108" i="6"/>
  <c r="G35" i="6" s="1"/>
  <c r="G109" i="6"/>
  <c r="G110" i="6"/>
  <c r="G112" i="6"/>
  <c r="G39" i="6" s="1"/>
  <c r="G113" i="6"/>
  <c r="G40" i="6" s="1"/>
  <c r="G114" i="6"/>
  <c r="G115" i="6"/>
  <c r="G42" i="6" s="1"/>
  <c r="G116" i="6"/>
  <c r="G43" i="6" s="1"/>
  <c r="G118" i="6"/>
  <c r="G45" i="6" s="1"/>
  <c r="G119" i="6"/>
  <c r="G46" i="6" s="1"/>
  <c r="G120" i="6"/>
  <c r="G47" i="6" s="1"/>
  <c r="G121" i="6"/>
  <c r="G48" i="6" s="1"/>
  <c r="G122" i="6"/>
  <c r="G49" i="6" s="1"/>
  <c r="G123" i="6"/>
  <c r="G50" i="6" s="1"/>
  <c r="G124" i="6"/>
  <c r="G125" i="6"/>
  <c r="G126" i="6"/>
  <c r="G127" i="6"/>
  <c r="G129" i="6"/>
  <c r="G130" i="6"/>
  <c r="G57" i="6" s="1"/>
  <c r="G131" i="6"/>
  <c r="G132" i="6"/>
  <c r="G133" i="6"/>
  <c r="G60" i="6" s="1"/>
  <c r="G134" i="6"/>
  <c r="G135" i="6"/>
  <c r="G137" i="6"/>
  <c r="G64" i="6" s="1"/>
  <c r="G138" i="6"/>
  <c r="G65" i="6" s="1"/>
  <c r="G139" i="6"/>
  <c r="G140" i="6"/>
  <c r="G67" i="6" s="1"/>
  <c r="G141" i="6"/>
  <c r="G68" i="6" s="1"/>
  <c r="G142" i="6"/>
  <c r="G69" i="6" s="1"/>
  <c r="G143" i="6"/>
  <c r="G70" i="6" s="1"/>
  <c r="D159" i="6"/>
  <c r="E159" i="6"/>
  <c r="F159" i="6"/>
  <c r="G159" i="6"/>
  <c r="H159" i="6"/>
  <c r="I159" i="6"/>
  <c r="J159" i="6"/>
  <c r="G161" i="6"/>
  <c r="G162" i="6"/>
  <c r="G163" i="6"/>
  <c r="G165" i="6"/>
  <c r="G166" i="6"/>
  <c r="G167" i="6"/>
  <c r="G169" i="6"/>
  <c r="G170" i="6"/>
  <c r="G171" i="6"/>
  <c r="G172" i="6"/>
  <c r="G173" i="6"/>
  <c r="G174" i="6"/>
  <c r="G28" i="6" s="1"/>
  <c r="G175" i="6"/>
  <c r="G29" i="6" s="1"/>
  <c r="G176" i="6"/>
  <c r="G30" i="6" s="1"/>
  <c r="G177" i="6"/>
  <c r="G179" i="6"/>
  <c r="G33" i="6" s="1"/>
  <c r="G180" i="6"/>
  <c r="G181" i="6"/>
  <c r="G182" i="6"/>
  <c r="G36" i="6" s="1"/>
  <c r="G183" i="6"/>
  <c r="G185" i="6"/>
  <c r="G186" i="6"/>
  <c r="G187" i="6"/>
  <c r="G188" i="6"/>
  <c r="G189" i="6"/>
  <c r="G191" i="6"/>
  <c r="G192" i="6"/>
  <c r="G193" i="6"/>
  <c r="G194" i="6"/>
  <c r="G195" i="6"/>
  <c r="G196" i="6"/>
  <c r="G197" i="6"/>
  <c r="G198" i="6"/>
  <c r="G199" i="6"/>
  <c r="G53" i="6" s="1"/>
  <c r="G200" i="6"/>
  <c r="G54" i="6" s="1"/>
  <c r="G202" i="6"/>
  <c r="G203" i="6"/>
  <c r="G204" i="6"/>
  <c r="G58" i="6" s="1"/>
  <c r="G205" i="6"/>
  <c r="G59" i="6" s="1"/>
  <c r="G206" i="6"/>
  <c r="G207" i="6"/>
  <c r="G61" i="6" s="1"/>
  <c r="G208" i="6"/>
  <c r="G210" i="6"/>
  <c r="G211" i="6"/>
  <c r="G212" i="6"/>
  <c r="G213" i="6"/>
  <c r="G214" i="6"/>
  <c r="G215" i="6"/>
  <c r="G216" i="6"/>
  <c r="D12" i="5"/>
  <c r="E12" i="5"/>
  <c r="G12" i="5"/>
  <c r="H12" i="5"/>
  <c r="J12" i="5"/>
  <c r="K12" i="5"/>
  <c r="C14" i="5"/>
  <c r="C12" i="5" s="1"/>
  <c r="F14" i="5"/>
  <c r="F12" i="5" s="1"/>
  <c r="I14" i="5"/>
  <c r="I12" i="5" s="1"/>
  <c r="C15" i="5"/>
  <c r="F15" i="5"/>
  <c r="I15" i="5"/>
  <c r="C16" i="5"/>
  <c r="F16" i="5"/>
  <c r="I16" i="5"/>
  <c r="C17" i="5"/>
  <c r="F17" i="5"/>
  <c r="I17" i="5"/>
  <c r="C18" i="5"/>
  <c r="F18" i="5"/>
  <c r="I18" i="5"/>
  <c r="C19" i="5"/>
  <c r="F19" i="5"/>
  <c r="I19" i="5"/>
  <c r="C20" i="5"/>
  <c r="F20" i="5"/>
  <c r="I20" i="5"/>
  <c r="C22" i="5"/>
  <c r="F22" i="5"/>
  <c r="I22" i="5"/>
  <c r="C23" i="5"/>
  <c r="F23" i="5"/>
  <c r="I23" i="5"/>
  <c r="C24" i="5"/>
  <c r="F24" i="5"/>
  <c r="I24" i="5"/>
  <c r="C26" i="5"/>
  <c r="F26" i="5"/>
  <c r="I26" i="5"/>
  <c r="C27" i="5"/>
  <c r="F27" i="5"/>
  <c r="I27" i="5"/>
  <c r="C28" i="5"/>
  <c r="F28" i="5"/>
  <c r="I28" i="5"/>
  <c r="C29" i="5"/>
  <c r="F29" i="5"/>
  <c r="I29" i="5"/>
  <c r="C30" i="5"/>
  <c r="F30" i="5"/>
  <c r="I30" i="5"/>
  <c r="C31" i="5"/>
  <c r="F31" i="5"/>
  <c r="I31" i="5"/>
  <c r="C33" i="5"/>
  <c r="F33" i="5"/>
  <c r="I33" i="5"/>
  <c r="C34" i="5"/>
  <c r="F34" i="5"/>
  <c r="I34" i="5"/>
  <c r="C35" i="5"/>
  <c r="F35" i="5"/>
  <c r="I35" i="5"/>
  <c r="C36" i="5"/>
  <c r="F36" i="5"/>
  <c r="I36" i="5"/>
  <c r="C37" i="5"/>
  <c r="F37" i="5"/>
  <c r="I37" i="5"/>
  <c r="C39" i="5"/>
  <c r="F39" i="5"/>
  <c r="I39" i="5"/>
  <c r="C40" i="5"/>
  <c r="F40" i="5"/>
  <c r="I40" i="5"/>
  <c r="C41" i="5"/>
  <c r="F41" i="5"/>
  <c r="I41" i="5"/>
  <c r="C42" i="5"/>
  <c r="F42" i="5"/>
  <c r="I42" i="5"/>
  <c r="C43" i="5"/>
  <c r="F43" i="5"/>
  <c r="I43" i="5"/>
  <c r="C45" i="5"/>
  <c r="F45" i="5"/>
  <c r="I45" i="5"/>
  <c r="C46" i="5"/>
  <c r="F46" i="5"/>
  <c r="I46" i="5"/>
  <c r="C47" i="5"/>
  <c r="F47" i="5"/>
  <c r="I47" i="5"/>
  <c r="C48" i="5"/>
  <c r="F48" i="5"/>
  <c r="I48" i="5"/>
  <c r="C49" i="5"/>
  <c r="F49" i="5"/>
  <c r="I49" i="5"/>
  <c r="C50" i="5"/>
  <c r="F50" i="5"/>
  <c r="I50" i="5"/>
  <c r="C51" i="5"/>
  <c r="F51" i="5"/>
  <c r="I51" i="5"/>
  <c r="C52" i="5"/>
  <c r="F52" i="5"/>
  <c r="I52" i="5"/>
  <c r="C53" i="5"/>
  <c r="F53" i="5"/>
  <c r="I53" i="5"/>
  <c r="C54" i="5"/>
  <c r="F54" i="5"/>
  <c r="I54" i="5"/>
  <c r="C56" i="5"/>
  <c r="F56" i="5"/>
  <c r="I56" i="5"/>
  <c r="C57" i="5"/>
  <c r="F57" i="5"/>
  <c r="I57" i="5"/>
  <c r="C58" i="5"/>
  <c r="F58" i="5"/>
  <c r="I58" i="5"/>
  <c r="C59" i="5"/>
  <c r="F59" i="5"/>
  <c r="I59" i="5"/>
  <c r="C60" i="5"/>
  <c r="F60" i="5"/>
  <c r="I60" i="5"/>
  <c r="C61" i="5"/>
  <c r="F61" i="5"/>
  <c r="I61" i="5"/>
  <c r="C62" i="5"/>
  <c r="F62" i="5"/>
  <c r="I62" i="5"/>
  <c r="C64" i="5"/>
  <c r="F64" i="5"/>
  <c r="I64" i="5"/>
  <c r="C65" i="5"/>
  <c r="F65" i="5"/>
  <c r="I65" i="5"/>
  <c r="C66" i="5"/>
  <c r="F66" i="5"/>
  <c r="I66" i="5"/>
  <c r="C67" i="5"/>
  <c r="F67" i="5"/>
  <c r="I67" i="5"/>
  <c r="C68" i="5"/>
  <c r="F68" i="5"/>
  <c r="I68" i="5"/>
  <c r="C69" i="5"/>
  <c r="F69" i="5"/>
  <c r="I69" i="5"/>
  <c r="C70" i="5"/>
  <c r="F70" i="5"/>
  <c r="I70" i="5"/>
  <c r="D14" i="4"/>
  <c r="D12" i="4" s="1"/>
  <c r="E14" i="4"/>
  <c r="E12" i="4" s="1"/>
  <c r="F14" i="4"/>
  <c r="F12" i="4" s="1"/>
  <c r="G14" i="4"/>
  <c r="G12" i="4" s="1"/>
  <c r="H14" i="4"/>
  <c r="H12" i="4" s="1"/>
  <c r="I14" i="4"/>
  <c r="I12" i="4" s="1"/>
  <c r="D15" i="4"/>
  <c r="E15" i="4"/>
  <c r="F15" i="4"/>
  <c r="G15" i="4"/>
  <c r="H15" i="4"/>
  <c r="I15" i="4"/>
  <c r="D16" i="4"/>
  <c r="E16" i="4"/>
  <c r="F16" i="4"/>
  <c r="G16" i="4"/>
  <c r="H16" i="4"/>
  <c r="I16" i="4"/>
  <c r="D18" i="4"/>
  <c r="E18" i="4"/>
  <c r="F18" i="4"/>
  <c r="G18" i="4"/>
  <c r="H18" i="4"/>
  <c r="I18" i="4"/>
  <c r="D19" i="4"/>
  <c r="E19" i="4"/>
  <c r="F19" i="4"/>
  <c r="G19" i="4"/>
  <c r="H19" i="4"/>
  <c r="I19" i="4"/>
  <c r="D20" i="4"/>
  <c r="E20" i="4"/>
  <c r="F20" i="4"/>
  <c r="G20" i="4"/>
  <c r="H20" i="4"/>
  <c r="I20" i="4"/>
  <c r="J20" i="4"/>
  <c r="J12" i="4" s="1"/>
  <c r="D22" i="4"/>
  <c r="E22" i="4"/>
  <c r="F22" i="4"/>
  <c r="D23" i="4"/>
  <c r="E23" i="4"/>
  <c r="F23" i="4"/>
  <c r="G23" i="4"/>
  <c r="H23" i="4"/>
  <c r="I23" i="4"/>
  <c r="D24" i="4"/>
  <c r="E24" i="4"/>
  <c r="F24" i="4"/>
  <c r="G24" i="4"/>
  <c r="H24" i="4"/>
  <c r="I24" i="4"/>
  <c r="D25" i="4"/>
  <c r="E25" i="4"/>
  <c r="F25" i="4"/>
  <c r="G25" i="4"/>
  <c r="H25" i="4"/>
  <c r="I25" i="4"/>
  <c r="D27" i="4"/>
  <c r="E27" i="4"/>
  <c r="F27" i="4"/>
  <c r="G27" i="4"/>
  <c r="H27" i="4"/>
  <c r="I27" i="4"/>
  <c r="D28" i="4"/>
  <c r="E28" i="4"/>
  <c r="F28" i="4"/>
  <c r="G28" i="4"/>
  <c r="H28" i="4"/>
  <c r="I28" i="4"/>
  <c r="J28" i="4"/>
  <c r="D29" i="4"/>
  <c r="E29" i="4"/>
  <c r="D30" i="4"/>
  <c r="E30" i="4"/>
  <c r="F30" i="4"/>
  <c r="G30" i="4"/>
  <c r="H30" i="4"/>
  <c r="I30" i="4"/>
  <c r="D32" i="4"/>
  <c r="E32" i="4"/>
  <c r="F32" i="4"/>
  <c r="G32" i="4"/>
  <c r="H32" i="4"/>
  <c r="I32" i="4"/>
  <c r="J32" i="4"/>
  <c r="D52" i="4"/>
  <c r="E52" i="4"/>
  <c r="F52" i="4"/>
  <c r="G52" i="4"/>
  <c r="H52" i="4"/>
  <c r="I52" i="4"/>
  <c r="J52" i="4"/>
  <c r="E17" i="3"/>
  <c r="F17" i="3"/>
  <c r="G17" i="3"/>
  <c r="H17" i="3"/>
  <c r="I17" i="3"/>
  <c r="J17" i="3"/>
  <c r="K17" i="3"/>
  <c r="L17" i="3"/>
  <c r="G20" i="3"/>
  <c r="H20" i="3"/>
  <c r="I20" i="3"/>
  <c r="J20" i="3"/>
  <c r="K20" i="3"/>
  <c r="L20" i="3"/>
  <c r="C23" i="3"/>
  <c r="C20" i="3" s="1"/>
  <c r="E23" i="3"/>
  <c r="E20" i="3" s="1"/>
  <c r="F23" i="3"/>
  <c r="F20" i="3" s="1"/>
  <c r="G23" i="3"/>
  <c r="H23" i="3"/>
  <c r="I23" i="3"/>
  <c r="J23" i="3"/>
  <c r="K23" i="3"/>
  <c r="L23" i="3"/>
  <c r="D25" i="3"/>
  <c r="D26" i="3"/>
  <c r="D27" i="3"/>
  <c r="D29" i="3"/>
  <c r="D30" i="3"/>
  <c r="D31" i="3"/>
  <c r="D33" i="3"/>
  <c r="D34" i="3"/>
  <c r="D35" i="3"/>
  <c r="D37" i="3"/>
  <c r="D38" i="3"/>
  <c r="D39" i="3"/>
  <c r="D41" i="3"/>
  <c r="D42" i="3"/>
  <c r="D43" i="3"/>
  <c r="D23" i="3" s="1"/>
  <c r="D20" i="3" s="1"/>
  <c r="C46" i="3"/>
  <c r="E46" i="3"/>
  <c r="F46" i="3"/>
  <c r="G46" i="3"/>
  <c r="H46" i="3"/>
  <c r="I46" i="3"/>
  <c r="J46" i="3"/>
  <c r="K46" i="3"/>
  <c r="L46" i="3"/>
  <c r="D48" i="3"/>
  <c r="D46" i="3" s="1"/>
  <c r="D49" i="3"/>
  <c r="D50" i="3"/>
  <c r="D52" i="3"/>
  <c r="D53" i="3"/>
  <c r="D54" i="3"/>
  <c r="D56" i="3"/>
  <c r="D57" i="3"/>
  <c r="D58" i="3"/>
  <c r="D60" i="3"/>
  <c r="D61" i="3"/>
  <c r="D62" i="3"/>
  <c r="D64" i="3"/>
  <c r="D65" i="3"/>
  <c r="D66" i="3"/>
  <c r="I25" i="2"/>
  <c r="J25" i="2"/>
  <c r="K25" i="2"/>
  <c r="D40" i="2"/>
  <c r="G40" i="2"/>
  <c r="D42" i="2"/>
  <c r="G42" i="2"/>
  <c r="D43" i="2"/>
  <c r="G43" i="2"/>
  <c r="D44" i="2"/>
  <c r="G44" i="2"/>
  <c r="D45" i="2"/>
  <c r="G45" i="2"/>
  <c r="C14" i="1"/>
  <c r="F14" i="1"/>
  <c r="I14" i="1"/>
  <c r="C15" i="1"/>
  <c r="F15" i="1"/>
  <c r="I15" i="1"/>
  <c r="C16" i="1"/>
  <c r="F16" i="1"/>
  <c r="I16" i="1"/>
  <c r="C17" i="1"/>
  <c r="F17" i="1"/>
  <c r="I17" i="1"/>
  <c r="C19" i="1"/>
  <c r="F19" i="1"/>
  <c r="I19" i="1"/>
  <c r="C20" i="1"/>
  <c r="F20" i="1"/>
  <c r="I20" i="1"/>
  <c r="C21" i="1"/>
  <c r="F21" i="1"/>
  <c r="I21" i="1"/>
  <c r="C23" i="1"/>
  <c r="F23" i="1"/>
  <c r="I23" i="1"/>
  <c r="C24" i="1"/>
  <c r="F24" i="1"/>
  <c r="I24" i="1"/>
  <c r="C25" i="1"/>
  <c r="F25" i="1"/>
  <c r="I25" i="1"/>
  <c r="D36" i="17" l="1"/>
  <c r="D42" i="17"/>
  <c r="J54" i="15"/>
  <c r="J26" i="15" s="1"/>
  <c r="K54" i="15"/>
  <c r="K29" i="15"/>
  <c r="K26" i="15" s="1"/>
  <c r="L33" i="14"/>
  <c r="J65" i="14"/>
  <c r="J63" i="14" s="1"/>
  <c r="I33" i="14"/>
  <c r="H33" i="14"/>
  <c r="G33" i="14"/>
  <c r="K36" i="14"/>
  <c r="K33" i="14" s="1"/>
  <c r="N33" i="14"/>
  <c r="J55" i="14"/>
  <c r="J53" i="14" s="1"/>
  <c r="J41" i="14"/>
  <c r="J38" i="14" s="1"/>
  <c r="J36" i="14" s="1"/>
  <c r="J33" i="14" s="1"/>
  <c r="I56" i="8"/>
  <c r="G15" i="6"/>
  <c r="G13" i="6" s="1"/>
</calcChain>
</file>

<file path=xl/sharedStrings.xml><?xml version="1.0" encoding="utf-8"?>
<sst xmlns="http://schemas.openxmlformats.org/spreadsheetml/2006/main" count="3180" uniqueCount="732">
  <si>
    <t>Ｃ-01 １５歳以上経済活動人口の推移</t>
  </si>
  <si>
    <t>Ａ．労働力状態別15歳以上人口</t>
  </si>
  <si>
    <t xml:space="preserve">      （10月 1日現在）</t>
  </si>
  <si>
    <t xml:space="preserve"> 注）</t>
  </si>
  <si>
    <t xml:space="preserve"> 15歳以上</t>
  </si>
  <si>
    <t>就業者</t>
  </si>
  <si>
    <t xml:space="preserve"> 完全失業</t>
  </si>
  <si>
    <t xml:space="preserve"> 人口総数</t>
  </si>
  <si>
    <t>男</t>
  </si>
  <si>
    <t>女</t>
  </si>
  <si>
    <t>総数</t>
  </si>
  <si>
    <t xml:space="preserve"> 者 総数</t>
  </si>
  <si>
    <t>昭和25年 1950</t>
  </si>
  <si>
    <t xml:space="preserve">    30   1955</t>
  </si>
  <si>
    <t xml:space="preserve">    35   1960</t>
  </si>
  <si>
    <t xml:space="preserve">    40   1965</t>
  </si>
  <si>
    <t>　　45　 1970</t>
  </si>
  <si>
    <t>　　50 　1975</t>
  </si>
  <si>
    <t>　　55　 1980</t>
  </si>
  <si>
    <t>　　60　 1985</t>
  </si>
  <si>
    <t>平成 2   1990</t>
  </si>
  <si>
    <t>資料：総務庁統計局「国勢調査報告書」</t>
  </si>
  <si>
    <t xml:space="preserve">    注）労働力状態｢不詳｣を含む。</t>
  </si>
  <si>
    <t xml:space="preserve">         単位：人</t>
    <phoneticPr fontId="2"/>
  </si>
  <si>
    <t xml:space="preserve">     7  1995</t>
    <phoneticPr fontId="2"/>
  </si>
  <si>
    <t>注）｢分類不能の産業｣，｢分類不能の職業｣，従業上の地位｢不詳｣を含む。</t>
  </si>
  <si>
    <t xml:space="preserve">     7  1995</t>
    <phoneticPr fontId="2"/>
  </si>
  <si>
    <t>･･･</t>
  </si>
  <si>
    <t>従業者</t>
  </si>
  <si>
    <t>内職者</t>
  </si>
  <si>
    <t xml:space="preserve"> ない業主</t>
  </si>
  <si>
    <t xml:space="preserve"> ある業主</t>
  </si>
  <si>
    <t>役員</t>
  </si>
  <si>
    <t xml:space="preserve"> く雇用者</t>
    <phoneticPr fontId="2"/>
  </si>
  <si>
    <t xml:space="preserve"> 家族</t>
  </si>
  <si>
    <t xml:space="preserve">  家庭</t>
  </si>
  <si>
    <t xml:space="preserve"> 雇人の</t>
  </si>
  <si>
    <t xml:space="preserve"> 自営業主</t>
  </si>
  <si>
    <t xml:space="preserve"> 役員を除</t>
  </si>
  <si>
    <t>雇用者</t>
  </si>
  <si>
    <t>[従業上の地位別]</t>
  </si>
  <si>
    <t xml:space="preserve"> 術･管理</t>
  </si>
  <si>
    <t xml:space="preserve"> ﾋﾞｽ関係</t>
    <phoneticPr fontId="2"/>
  </si>
  <si>
    <t xml:space="preserve"> 関係職業</t>
  </si>
  <si>
    <t>第３次</t>
  </si>
  <si>
    <t>第２次</t>
  </si>
  <si>
    <t>第１次</t>
  </si>
  <si>
    <t xml:space="preserve"> 事務･技</t>
  </si>
  <si>
    <t xml:space="preserve"> 販売･ｻ-</t>
  </si>
  <si>
    <t xml:space="preserve"> 生産･運輸</t>
  </si>
  <si>
    <t xml:space="preserve"> 農林漁業</t>
  </si>
  <si>
    <t xml:space="preserve">  [職業４部門別]</t>
  </si>
  <si>
    <t xml:space="preserve">        [産業３部門別]</t>
  </si>
  <si>
    <t xml:space="preserve">      　 単位：人</t>
    <phoneticPr fontId="2"/>
  </si>
  <si>
    <t>Ｂ．産業，職業及び従業上の地位別就業者数</t>
  </si>
  <si>
    <t>注）労働力状態｢不詳｣を含む。</t>
  </si>
  <si>
    <t>－</t>
    <phoneticPr fontId="2"/>
  </si>
  <si>
    <t>－</t>
    <phoneticPr fontId="2"/>
  </si>
  <si>
    <t xml:space="preserve"> 85歳以上</t>
  </si>
  <si>
    <t xml:space="preserve"> 80～84歳</t>
  </si>
  <si>
    <t xml:space="preserve"> 75～79歳</t>
  </si>
  <si>
    <t xml:space="preserve"> 70～74歳</t>
  </si>
  <si>
    <t xml:space="preserve"> 65～69歳</t>
  </si>
  <si>
    <t xml:space="preserve"> 60～64歳</t>
  </si>
  <si>
    <t xml:space="preserve"> 55～59歳</t>
  </si>
  <si>
    <t xml:space="preserve"> 50～54歳</t>
  </si>
  <si>
    <t xml:space="preserve"> 45～49歳</t>
  </si>
  <si>
    <t xml:space="preserve"> 40～44歳</t>
  </si>
  <si>
    <t xml:space="preserve"> 35～39歳</t>
  </si>
  <si>
    <t xml:space="preserve"> 30～34歳</t>
  </si>
  <si>
    <t xml:space="preserve"> 25～29歳</t>
  </si>
  <si>
    <t xml:space="preserve"> 20～24歳</t>
  </si>
  <si>
    <t xml:space="preserve"> 15～19歳</t>
  </si>
  <si>
    <t xml:space="preserve">   女</t>
  </si>
  <si>
    <t xml:space="preserve">   男</t>
  </si>
  <si>
    <t xml:space="preserve">     7</t>
  </si>
  <si>
    <t>平成 2</t>
  </si>
  <si>
    <t xml:space="preserve">    60</t>
  </si>
  <si>
    <t>　　55</t>
  </si>
  <si>
    <t xml:space="preserve">    50</t>
  </si>
  <si>
    <t xml:space="preserve">    45</t>
  </si>
  <si>
    <t xml:space="preserve">     ･･･</t>
  </si>
  <si>
    <t xml:space="preserve">   ･･･</t>
  </si>
  <si>
    <t xml:space="preserve">昭和40年 </t>
  </si>
  <si>
    <t>うち通学</t>
    <phoneticPr fontId="2"/>
  </si>
  <si>
    <t>うち家事</t>
    <phoneticPr fontId="2"/>
  </si>
  <si>
    <t xml:space="preserve"> 人口</t>
  </si>
  <si>
    <t xml:space="preserve"> 失業者 </t>
  </si>
  <si>
    <t xml:space="preserve"> 休業者</t>
  </si>
  <si>
    <t xml:space="preserve"> わら仕事</t>
  </si>
  <si>
    <t xml:space="preserve"> ほか仕事</t>
  </si>
  <si>
    <t>主に仕事</t>
    <phoneticPr fontId="2"/>
  </si>
  <si>
    <t xml:space="preserve">  総数</t>
  </si>
  <si>
    <t xml:space="preserve"> 非労働力</t>
  </si>
  <si>
    <t xml:space="preserve"> 完全</t>
  </si>
  <si>
    <t xml:space="preserve"> 通学かた</t>
  </si>
  <si>
    <t xml:space="preserve"> 家事の</t>
  </si>
  <si>
    <t xml:space="preserve"> 就業者</t>
  </si>
  <si>
    <t xml:space="preserve"> 単位：人</t>
    <phoneticPr fontId="2"/>
  </si>
  <si>
    <t xml:space="preserve"> </t>
  </si>
  <si>
    <t xml:space="preserve">       （10月 1日現在）</t>
  </si>
  <si>
    <t>Ｃ-02 労働力状態，産業，年齢，男女別15歳以上人口</t>
  </si>
  <si>
    <t>注）従業上の地位｢不詳｣を含む。</t>
  </si>
  <si>
    <t>　分類不能の産業</t>
  </si>
  <si>
    <t>　公  務</t>
  </si>
  <si>
    <t>　サ－ビス業</t>
  </si>
  <si>
    <t xml:space="preserve">  不動産業</t>
  </si>
  <si>
    <t>　金融・保険業</t>
  </si>
  <si>
    <t>　卸売･小売業,飲食店</t>
  </si>
  <si>
    <t>　運輸・通信業</t>
  </si>
  <si>
    <t xml:space="preserve">  電気･ｶﾞｽ･熱供給･水道業</t>
  </si>
  <si>
    <t>　製造業</t>
  </si>
  <si>
    <t>　建設業</t>
  </si>
  <si>
    <t>　鉱  業</t>
  </si>
  <si>
    <t>　漁  業</t>
  </si>
  <si>
    <t>　林  業</t>
  </si>
  <si>
    <t>　農  業</t>
  </si>
  <si>
    <t>　　　女</t>
  </si>
  <si>
    <t>　　　男</t>
  </si>
  <si>
    <t xml:space="preserve">      －</t>
  </si>
  <si>
    <t xml:space="preserve">       －</t>
  </si>
  <si>
    <t xml:space="preserve">         －</t>
  </si>
  <si>
    <t xml:space="preserve">     総  数</t>
  </si>
  <si>
    <t xml:space="preserve">  内職者</t>
  </si>
  <si>
    <t xml:space="preserve">  従業者</t>
  </si>
  <si>
    <t xml:space="preserve">  役  員</t>
  </si>
  <si>
    <t xml:space="preserve">  雇用者</t>
  </si>
  <si>
    <t xml:space="preserve"> 就業者数</t>
  </si>
  <si>
    <t xml:space="preserve">  家族</t>
  </si>
  <si>
    <t xml:space="preserve"> 雇人のない</t>
  </si>
  <si>
    <t xml:space="preserve"> 雇人のある</t>
  </si>
  <si>
    <t xml:space="preserve">  15歳以上</t>
  </si>
  <si>
    <t xml:space="preserve">  注)</t>
  </si>
  <si>
    <t>単位：人</t>
  </si>
  <si>
    <t xml:space="preserve">      （平成 7年10月 1日現在）</t>
  </si>
  <si>
    <t xml:space="preserve">   Ｃ-03 産業，従業上の地位，男女別15歳以上就業者数</t>
  </si>
  <si>
    <t>北山村</t>
  </si>
  <si>
    <t>本宮町</t>
  </si>
  <si>
    <t>熊野川町</t>
  </si>
  <si>
    <t>古座川町</t>
  </si>
  <si>
    <t>古座町</t>
  </si>
  <si>
    <t>太地町</t>
  </si>
  <si>
    <t>那智勝浦町</t>
  </si>
  <si>
    <t>串本町</t>
  </si>
  <si>
    <t>すさみ町</t>
  </si>
  <si>
    <t>日置川町</t>
  </si>
  <si>
    <t>上富田町</t>
  </si>
  <si>
    <t>大塔村</t>
  </si>
  <si>
    <t>中辺路町</t>
  </si>
  <si>
    <t>白浜町</t>
  </si>
  <si>
    <t>印南町</t>
  </si>
  <si>
    <t>南部町</t>
  </si>
  <si>
    <t>南部川村</t>
  </si>
  <si>
    <t>龍神村</t>
  </si>
  <si>
    <t>美山村</t>
  </si>
  <si>
    <t>中津村</t>
  </si>
  <si>
    <t>川辺町</t>
  </si>
  <si>
    <t>由良町</t>
  </si>
  <si>
    <t>日高町</t>
  </si>
  <si>
    <t>美浜町</t>
  </si>
  <si>
    <t>清水町</t>
  </si>
  <si>
    <t>金屋町</t>
  </si>
  <si>
    <t>吉備町</t>
  </si>
  <si>
    <t>広川町</t>
  </si>
  <si>
    <t>湯浅町</t>
  </si>
  <si>
    <t>花園村</t>
  </si>
  <si>
    <t>高野町</t>
  </si>
  <si>
    <t>九度山町</t>
  </si>
  <si>
    <t>高野口町</t>
  </si>
  <si>
    <t>かつらぎ町</t>
  </si>
  <si>
    <t>岩出町</t>
  </si>
  <si>
    <t>貴志川町</t>
  </si>
  <si>
    <t>桃山町</t>
  </si>
  <si>
    <t>那賀町</t>
  </si>
  <si>
    <t>粉河町</t>
  </si>
  <si>
    <t>打田町</t>
  </si>
  <si>
    <t>美里町</t>
  </si>
  <si>
    <t>野上町</t>
  </si>
  <si>
    <t>下津町</t>
  </si>
  <si>
    <t>新宮市</t>
  </si>
  <si>
    <t>田辺市</t>
  </si>
  <si>
    <t>御坊市</t>
  </si>
  <si>
    <t>有田市</t>
  </si>
  <si>
    <t>橋本市</t>
  </si>
  <si>
    <t>海南市</t>
  </si>
  <si>
    <t>和歌山市</t>
  </si>
  <si>
    <t>総  数</t>
  </si>
  <si>
    <t xml:space="preserve"> 女</t>
  </si>
  <si>
    <t xml:space="preserve"> 男</t>
  </si>
  <si>
    <t xml:space="preserve"> 者数</t>
  </si>
  <si>
    <t>（平成 7年10月 1日現在）</t>
  </si>
  <si>
    <t>Ｃ-04 市町村，労働力状態別15歳以上人口</t>
  </si>
  <si>
    <t>注)従業上の地位｢不詳｣含む。</t>
  </si>
  <si>
    <t>総 数</t>
  </si>
  <si>
    <t>ない業主</t>
  </si>
  <si>
    <t>ある業主</t>
  </si>
  <si>
    <t>家族従業者</t>
  </si>
  <si>
    <t>雇人の</t>
  </si>
  <si>
    <t>個人業主</t>
  </si>
  <si>
    <t xml:space="preserve"> 女子就業者</t>
  </si>
  <si>
    <t>　15歳以上の</t>
  </si>
  <si>
    <t>Ｃ．女子</t>
  </si>
  <si>
    <t>Ｃ-05 市町村，男女，従業上の地位別15歳以上就業者数</t>
  </si>
  <si>
    <t xml:space="preserve"> 男子就業者</t>
  </si>
  <si>
    <t>Ｂ．男子</t>
  </si>
  <si>
    <t xml:space="preserve"> 就業者総数</t>
  </si>
  <si>
    <t>Ａ．総数</t>
  </si>
  <si>
    <t xml:space="preserve"> 総  数</t>
  </si>
  <si>
    <t xml:space="preserve"> 保険業</t>
  </si>
  <si>
    <t>飲食店</t>
    <phoneticPr fontId="2"/>
  </si>
  <si>
    <t xml:space="preserve"> 第3次産業</t>
  </si>
  <si>
    <t xml:space="preserve"> 第2次産業</t>
  </si>
  <si>
    <t xml:space="preserve"> 第1次産業</t>
  </si>
  <si>
    <t>分類不能</t>
    <phoneticPr fontId="2"/>
  </si>
  <si>
    <t>公  務</t>
    <phoneticPr fontId="2"/>
  </si>
  <si>
    <t>ｻ-ﾋﾞｽ業</t>
    <phoneticPr fontId="2"/>
  </si>
  <si>
    <t>不動産業</t>
    <phoneticPr fontId="2"/>
  </si>
  <si>
    <t>金融･</t>
  </si>
  <si>
    <t>小売業</t>
    <phoneticPr fontId="2"/>
  </si>
  <si>
    <t xml:space="preserve">  (再掲)</t>
  </si>
  <si>
    <t>卸売･</t>
  </si>
  <si>
    <t>Ｃ-06 市町村，産業別15歳以上就業者数－続き－</t>
  </si>
  <si>
    <t>通信業</t>
  </si>
  <si>
    <t xml:space="preserve"> 水道業</t>
  </si>
  <si>
    <t>運輸･</t>
  </si>
  <si>
    <t>熱供給･</t>
  </si>
  <si>
    <t xml:space="preserve"> 製造業</t>
  </si>
  <si>
    <t xml:space="preserve"> 建設業</t>
  </si>
  <si>
    <t xml:space="preserve"> 鉱  業</t>
  </si>
  <si>
    <t xml:space="preserve"> 漁  業</t>
  </si>
  <si>
    <t xml:space="preserve"> 林  業</t>
  </si>
  <si>
    <t xml:space="preserve"> 農  業</t>
  </si>
  <si>
    <t xml:space="preserve"> 電気･ｶﾞｽ･</t>
  </si>
  <si>
    <t>Ｃ-06 市町村，産業別15歳以上就業者数</t>
  </si>
  <si>
    <t>注）総数に男女不問を含む。</t>
  </si>
  <si>
    <t>資料：県職業安定課</t>
  </si>
  <si>
    <t xml:space="preserve">            3</t>
  </si>
  <si>
    <t xml:space="preserve">            2</t>
  </si>
  <si>
    <t xml:space="preserve">    1999年  1月</t>
  </si>
  <si>
    <t xml:space="preserve">           12</t>
  </si>
  <si>
    <t xml:space="preserve">           11</t>
  </si>
  <si>
    <t xml:space="preserve">           10</t>
  </si>
  <si>
    <t xml:space="preserve">            9</t>
  </si>
  <si>
    <t xml:space="preserve">            8</t>
  </si>
  <si>
    <t xml:space="preserve">            7</t>
  </si>
  <si>
    <t xml:space="preserve">            6</t>
  </si>
  <si>
    <t xml:space="preserve">            5</t>
  </si>
  <si>
    <t xml:space="preserve">    1998年  4月</t>
  </si>
  <si>
    <t xml:space="preserve">    10    1998</t>
    <phoneticPr fontId="2"/>
  </si>
  <si>
    <t xml:space="preserve">    10    1998</t>
    <phoneticPr fontId="2"/>
  </si>
  <si>
    <t xml:space="preserve">     9     1997</t>
  </si>
  <si>
    <t xml:space="preserve">     8     1996</t>
  </si>
  <si>
    <t>　･･･</t>
  </si>
  <si>
    <t xml:space="preserve">     7     1995</t>
  </si>
  <si>
    <t xml:space="preserve">     6     1994</t>
  </si>
  <si>
    <t xml:space="preserve">     5     1993</t>
  </si>
  <si>
    <t xml:space="preserve">     4     1992</t>
  </si>
  <si>
    <t xml:space="preserve">     3     1991</t>
  </si>
  <si>
    <t xml:space="preserve">     2     1990</t>
  </si>
  <si>
    <t>平成元     1989</t>
  </si>
  <si>
    <t>昭和63年度 1988</t>
  </si>
  <si>
    <t>件</t>
  </si>
  <si>
    <t>人</t>
  </si>
  <si>
    <t>総数(注)</t>
  </si>
  <si>
    <t xml:space="preserve"> 　有効求人倍率（Ｂ／Ａ）</t>
  </si>
  <si>
    <t>就職件数</t>
  </si>
  <si>
    <t xml:space="preserve">          新規求人数</t>
  </si>
  <si>
    <t xml:space="preserve"> 総数(注)</t>
  </si>
  <si>
    <t xml:space="preserve">     新規求職申込件数</t>
  </si>
  <si>
    <t xml:space="preserve">      有効求人数(Ｂ)</t>
  </si>
  <si>
    <t xml:space="preserve">       有効求職者数(Ａ)</t>
  </si>
  <si>
    <t>「新規学卒者職業紹介」がある。</t>
  </si>
  <si>
    <t>職業紹介には「一般職業紹介」,「障害者職業紹介」,「日雇職業紹介」,</t>
  </si>
  <si>
    <t>Ｃ-07 一般職業紹介状況（パ－トタイムを含む）</t>
  </si>
  <si>
    <t>1,000人以上</t>
  </si>
  <si>
    <t>500～999人</t>
  </si>
  <si>
    <t>300～499人</t>
  </si>
  <si>
    <t>100～299人</t>
  </si>
  <si>
    <t xml:space="preserve"> 30～ 99人</t>
  </si>
  <si>
    <t xml:space="preserve"> 29人以下</t>
  </si>
  <si>
    <t>規模別</t>
  </si>
  <si>
    <t>公務</t>
  </si>
  <si>
    <t>サ－ビス業</t>
  </si>
  <si>
    <t>不動産業</t>
  </si>
  <si>
    <t>金融･保険業</t>
  </si>
  <si>
    <t>卸売･小売業,飲食店</t>
  </si>
  <si>
    <t>運輸･通信業</t>
  </si>
  <si>
    <t>電気･ガス･水道業</t>
  </si>
  <si>
    <t xml:space="preserve">  その他製造業</t>
  </si>
  <si>
    <t>精密機械器具</t>
  </si>
  <si>
    <t>輸送用機械器具</t>
  </si>
  <si>
    <t>電気機械器具</t>
  </si>
  <si>
    <t>一般機械器具</t>
  </si>
  <si>
    <t>　機械器具</t>
  </si>
  <si>
    <t xml:space="preserve">  金属製品</t>
  </si>
  <si>
    <t xml:space="preserve">  非鉄金属</t>
  </si>
  <si>
    <t xml:space="preserve">  鉄鋼業</t>
  </si>
  <si>
    <t xml:space="preserve">  窯業･土石</t>
  </si>
  <si>
    <t xml:space="preserve">  ゴム製品</t>
  </si>
  <si>
    <t xml:space="preserve">  プラスチック</t>
  </si>
  <si>
    <t xml:space="preserve">  石油･石炭</t>
  </si>
  <si>
    <t xml:space="preserve">  化学工業</t>
  </si>
  <si>
    <t xml:space="preserve">  出版･印刷</t>
  </si>
  <si>
    <t xml:space="preserve">  パルプ･紙</t>
  </si>
  <si>
    <t xml:space="preserve">  家具･装備品</t>
  </si>
  <si>
    <t xml:space="preserve">  木材･木製品</t>
  </si>
  <si>
    <t xml:space="preserve">  衣服･その他</t>
  </si>
  <si>
    <t xml:space="preserve">  繊維工業</t>
  </si>
  <si>
    <t xml:space="preserve">  飲料･たばこ</t>
  </si>
  <si>
    <t xml:space="preserve">  食料品</t>
  </si>
  <si>
    <t>製造業</t>
  </si>
  <si>
    <t>建設業</t>
  </si>
  <si>
    <t>鉱業</t>
  </si>
  <si>
    <t>農林水産業</t>
  </si>
  <si>
    <t xml:space="preserve"> 平成10年度</t>
  </si>
  <si>
    <t xml:space="preserve"> 平成 9年度</t>
  </si>
  <si>
    <t xml:space="preserve"> 平成 8年度</t>
  </si>
  <si>
    <t xml:space="preserve"> 平成 7年度</t>
  </si>
  <si>
    <t xml:space="preserve"> 平成 6年度</t>
  </si>
  <si>
    <t xml:space="preserve"> 平成 5年度</t>
  </si>
  <si>
    <t xml:space="preserve"> 平成 4年度</t>
  </si>
  <si>
    <t>1998</t>
  </si>
  <si>
    <t>1997</t>
  </si>
  <si>
    <t>1996</t>
  </si>
  <si>
    <t>1995</t>
  </si>
  <si>
    <t>1994</t>
  </si>
  <si>
    <t>1993</t>
  </si>
  <si>
    <t>1992</t>
  </si>
  <si>
    <t>（パ－トタイムを含む）</t>
  </si>
  <si>
    <t>Ｃ-08 一般職業紹介 産業，規模別新規求人数</t>
  </si>
  <si>
    <t xml:space="preserve">    63     1988</t>
  </si>
  <si>
    <t>昭和62年度 1987</t>
  </si>
  <si>
    <t>％</t>
  </si>
  <si>
    <t xml:space="preserve">           就職率（Ｂ／Ａ）</t>
  </si>
  <si>
    <t>就職件数（Ｂ）</t>
  </si>
  <si>
    <t xml:space="preserve">    10     1998</t>
  </si>
  <si>
    <t xml:space="preserve"> 女</t>
    <phoneticPr fontId="2"/>
  </si>
  <si>
    <t>男</t>
    <phoneticPr fontId="2"/>
  </si>
  <si>
    <t>女</t>
    <phoneticPr fontId="2"/>
  </si>
  <si>
    <t xml:space="preserve">          新規求職申込件数</t>
  </si>
  <si>
    <t xml:space="preserve">           有効求職者数（Ａ）</t>
  </si>
  <si>
    <t>中高年齢者とは，年齢45歳以上の者（パ－トタイムを除く）</t>
  </si>
  <si>
    <t>Ｃ-09 一般職業紹介 中高年齢者</t>
  </si>
  <si>
    <t xml:space="preserve">    10    1998</t>
    <phoneticPr fontId="2"/>
  </si>
  <si>
    <t xml:space="preserve"> 第２種</t>
    <phoneticPr fontId="2"/>
  </si>
  <si>
    <t>第１種</t>
    <phoneticPr fontId="2"/>
  </si>
  <si>
    <t>第２種</t>
    <phoneticPr fontId="2"/>
  </si>
  <si>
    <t xml:space="preserve">         就職件数</t>
  </si>
  <si>
    <t xml:space="preserve">   年度末現在有効求職者</t>
  </si>
  <si>
    <t>で，「第１種」は身体障害者，「第２種」は知的障害者などをいう。</t>
  </si>
  <si>
    <t>身体障害者登録台帳に登録されている「第１種」，「第２種」の登録者</t>
  </si>
  <si>
    <t>Ｃ-10 心身障害者職業紹介</t>
  </si>
  <si>
    <t>－</t>
    <phoneticPr fontId="2"/>
  </si>
  <si>
    <t xml:space="preserve">    10    1998</t>
    <phoneticPr fontId="2"/>
  </si>
  <si>
    <t>平成元年度 1989</t>
  </si>
  <si>
    <t xml:space="preserve"> 不就労延数</t>
  </si>
  <si>
    <t xml:space="preserve">  就労延数</t>
  </si>
  <si>
    <t xml:space="preserve"> 就労実人数</t>
  </si>
  <si>
    <t>人延数</t>
  </si>
  <si>
    <t>職者数</t>
  </si>
  <si>
    <t xml:space="preserve">  申込件数</t>
  </si>
  <si>
    <t>新規求</t>
  </si>
  <si>
    <t>有効求</t>
  </si>
  <si>
    <t xml:space="preserve">  新規求職</t>
  </si>
  <si>
    <t>Ｃ-11 日雇職業紹介</t>
  </si>
  <si>
    <t xml:space="preserve">         串本</t>
  </si>
  <si>
    <t xml:space="preserve">         橋本</t>
  </si>
  <si>
    <t xml:space="preserve">         海南</t>
  </si>
  <si>
    <t xml:space="preserve">         湯浅</t>
  </si>
  <si>
    <t xml:space="preserve">         御坊</t>
  </si>
  <si>
    <t xml:space="preserve">         田辺</t>
  </si>
  <si>
    <t xml:space="preserve">         新宮</t>
  </si>
  <si>
    <t>安定所別 和歌山</t>
  </si>
  <si>
    <t xml:space="preserve">     11   1999</t>
    <phoneticPr fontId="2"/>
  </si>
  <si>
    <t xml:space="preserve">      10   1998</t>
  </si>
  <si>
    <t xml:space="preserve">       9   1997</t>
  </si>
  <si>
    <t xml:space="preserve">       8   1996</t>
  </si>
  <si>
    <t xml:space="preserve">       7   1995</t>
  </si>
  <si>
    <t xml:space="preserve">       6   1994</t>
  </si>
  <si>
    <t xml:space="preserve">  平成 5年 1993</t>
  </si>
  <si>
    <t>全数</t>
  </si>
  <si>
    <t xml:space="preserve">    人</t>
  </si>
  <si>
    <t xml:space="preserve">    (D/C)</t>
  </si>
  <si>
    <t xml:space="preserve"> 就職率(C/A)</t>
  </si>
  <si>
    <t xml:space="preserve">    (B/A)</t>
  </si>
  <si>
    <t xml:space="preserve"> うち県内(D)</t>
  </si>
  <si>
    <t xml:space="preserve"> 就職者数(C)</t>
  </si>
  <si>
    <t xml:space="preserve"> 求人数(B)</t>
  </si>
  <si>
    <t xml:space="preserve">  者数(A)</t>
  </si>
  <si>
    <t xml:space="preserve"> 県内就職率</t>
  </si>
  <si>
    <t xml:space="preserve"> 求人倍率</t>
  </si>
  <si>
    <t>(注)</t>
  </si>
  <si>
    <t xml:space="preserve">  就職希望</t>
  </si>
  <si>
    <t>Ｂ．高等学校</t>
  </si>
  <si>
    <t xml:space="preserve">       5   1993</t>
  </si>
  <si>
    <t xml:space="preserve">       4   1992</t>
  </si>
  <si>
    <t xml:space="preserve">       3   1991</t>
  </si>
  <si>
    <t xml:space="preserve">       2   1990</t>
  </si>
  <si>
    <t xml:space="preserve">  平成元年 1989</t>
  </si>
  <si>
    <t xml:space="preserve">  (G)=D/C</t>
  </si>
  <si>
    <t xml:space="preserve">  (F)=C/A</t>
  </si>
  <si>
    <t xml:space="preserve">  (E)=B/A</t>
  </si>
  <si>
    <t xml:space="preserve">    (D)</t>
  </si>
  <si>
    <t xml:space="preserve">    (C)</t>
  </si>
  <si>
    <t xml:space="preserve">    (B)</t>
  </si>
  <si>
    <t>者数(A)</t>
  </si>
  <si>
    <t>就職率</t>
  </si>
  <si>
    <t>求人倍率</t>
  </si>
  <si>
    <t>うち県内</t>
  </si>
  <si>
    <t xml:space="preserve"> 就職者数</t>
  </si>
  <si>
    <t>求人数</t>
  </si>
  <si>
    <t xml:space="preserve"> 就職希望</t>
  </si>
  <si>
    <t>　    　( 3月卒業者)</t>
  </si>
  <si>
    <t>Ａ．中学校</t>
  </si>
  <si>
    <t>Ｃ-12 新規学卒者職業紹介</t>
  </si>
  <si>
    <t>資料：県労政能力開発課</t>
  </si>
  <si>
    <t>－</t>
    <phoneticPr fontId="2"/>
  </si>
  <si>
    <t>建築科</t>
  </si>
  <si>
    <t>構造物鉄工科</t>
  </si>
  <si>
    <t>短期課程</t>
  </si>
  <si>
    <t>高等技術専門校</t>
  </si>
  <si>
    <t>県立新宮</t>
  </si>
  <si>
    <t>塑性工芸科</t>
  </si>
  <si>
    <t>－</t>
    <phoneticPr fontId="2"/>
  </si>
  <si>
    <t>ＯＡ経理科</t>
  </si>
  <si>
    <t>自動車整備科</t>
  </si>
  <si>
    <t>自動車工学科</t>
  </si>
  <si>
    <t>普通課程</t>
  </si>
  <si>
    <t>県立田辺</t>
  </si>
  <si>
    <t>－</t>
    <phoneticPr fontId="2"/>
  </si>
  <si>
    <t>ﾃﾞｻﾞｲﾝ木工科</t>
  </si>
  <si>
    <t>電子工学科</t>
  </si>
  <si>
    <t>ＮＣ工学科</t>
  </si>
  <si>
    <t>情報ﾏﾈｼﾞﾒﾝﾄ科</t>
  </si>
  <si>
    <t>理容科</t>
  </si>
  <si>
    <t>県立和歌山</t>
  </si>
  <si>
    <t xml:space="preserve">    10    1998</t>
    <phoneticPr fontId="2"/>
  </si>
  <si>
    <t xml:space="preserve">    62     1987</t>
  </si>
  <si>
    <t xml:space="preserve">    61     1986</t>
  </si>
  <si>
    <t xml:space="preserve">    60     1985</t>
  </si>
  <si>
    <t xml:space="preserve">    55     1980</t>
  </si>
  <si>
    <t xml:space="preserve">    50     1975</t>
  </si>
  <si>
    <t>昭和45年度 1970</t>
  </si>
  <si>
    <t xml:space="preserve"> その他</t>
  </si>
  <si>
    <t xml:space="preserve"> 県外就職</t>
  </si>
  <si>
    <t xml:space="preserve"> 県内就職</t>
  </si>
  <si>
    <t xml:space="preserve"> 自営,</t>
  </si>
  <si>
    <t xml:space="preserve"> 修了者数</t>
  </si>
  <si>
    <t xml:space="preserve"> 入校者数</t>
  </si>
  <si>
    <t xml:space="preserve"> 応募者数</t>
  </si>
  <si>
    <t>定員数</t>
    <phoneticPr fontId="2"/>
  </si>
  <si>
    <t xml:space="preserve"> 単位：人</t>
    <phoneticPr fontId="2"/>
  </si>
  <si>
    <t>Ａ．普通職業訓練（普通課程，短期課程）</t>
  </si>
  <si>
    <t>Ｃ-13 職業訓練</t>
  </si>
  <si>
    <t>－</t>
    <phoneticPr fontId="2"/>
  </si>
  <si>
    <t xml:space="preserve">          1</t>
  </si>
  <si>
    <t xml:space="preserve">         10</t>
  </si>
  <si>
    <t xml:space="preserve">          7</t>
  </si>
  <si>
    <t>ﾋﾞｼﾞﾈｽﾜ-ｸ科     4月開講</t>
  </si>
  <si>
    <t>住宅ｻ-ﾋﾞｽ科    4月開講</t>
  </si>
  <si>
    <t>金属加工科      4月開講</t>
  </si>
  <si>
    <t xml:space="preserve"> 同 センタ－  日高分所</t>
  </si>
  <si>
    <t xml:space="preserve">       （夜間） 1</t>
  </si>
  <si>
    <t>ﾃｸﾆｶﾙｵﾍﾟﾚ-ｼｮﾝ科10月開講</t>
  </si>
  <si>
    <t>ビル管理科      4月開講</t>
  </si>
  <si>
    <t>ﾃｸﾆｶﾙｵﾍﾟﾚ-ｼｮﾝ科 4月開講</t>
  </si>
  <si>
    <t>開発促進センタ－</t>
  </si>
  <si>
    <t>和歌山職業能力</t>
  </si>
  <si>
    <t xml:space="preserve">    10    1998</t>
    <phoneticPr fontId="2"/>
  </si>
  <si>
    <t>平成 2     1990</t>
    <rPh sb="0" eb="2">
      <t>ヘイセイ</t>
    </rPh>
    <phoneticPr fontId="2"/>
  </si>
  <si>
    <t>昭和50年度 1975</t>
  </si>
  <si>
    <t>県外就職</t>
    <phoneticPr fontId="2"/>
  </si>
  <si>
    <t>県内就職</t>
    <phoneticPr fontId="2"/>
  </si>
  <si>
    <t xml:space="preserve">  定員数</t>
  </si>
  <si>
    <t xml:space="preserve"> 単位：人</t>
    <phoneticPr fontId="2"/>
  </si>
  <si>
    <t>Ｂ．普通職業訓練（短期課程）</t>
  </si>
  <si>
    <t>資料：県労政能力開発課「和歌山県労働組合名簿」</t>
  </si>
  <si>
    <t>分類不能</t>
  </si>
  <si>
    <t>地方公務</t>
  </si>
  <si>
    <t>国家公務</t>
  </si>
  <si>
    <t>金融・保険業</t>
  </si>
  <si>
    <t>運輸・通信業</t>
  </si>
  <si>
    <t>電気・ガス・水道業</t>
  </si>
  <si>
    <t>　　10　 1998</t>
  </si>
  <si>
    <t>　　 9　 1997</t>
  </si>
  <si>
    <t>　　 8　 1996</t>
  </si>
  <si>
    <t>　　 7　 1995</t>
  </si>
  <si>
    <t xml:space="preserve">昭和40年 1965 </t>
  </si>
  <si>
    <t>（人）</t>
  </si>
  <si>
    <t>組合員数</t>
  </si>
  <si>
    <t>東牟婁郡</t>
  </si>
  <si>
    <t>西牟婁郡</t>
  </si>
  <si>
    <t>日高郡</t>
  </si>
  <si>
    <t>有田郡</t>
  </si>
  <si>
    <t>伊都郡</t>
  </si>
  <si>
    <t>那賀郡</t>
  </si>
  <si>
    <t>海草郡</t>
  </si>
  <si>
    <t>年次，産業</t>
  </si>
  <si>
    <t xml:space="preserve"> 新宮市</t>
  </si>
  <si>
    <t xml:space="preserve"> 田辺市</t>
  </si>
  <si>
    <t>組合数</t>
  </si>
  <si>
    <t>（ 6月30日現在）</t>
  </si>
  <si>
    <t>Ａ．産業・地域別労働組合数</t>
  </si>
  <si>
    <t>Ｃ-14 労働組合組織状況</t>
  </si>
  <si>
    <t>注）団体への二重加盟は，重複計算。</t>
  </si>
  <si>
    <t xml:space="preserve">          資料：県労政能力開発課「和歌山県労働組合名簿」</t>
  </si>
  <si>
    <t xml:space="preserve">    無加盟</t>
  </si>
  <si>
    <t xml:space="preserve">    その他組織</t>
  </si>
  <si>
    <t xml:space="preserve">    県地評</t>
  </si>
  <si>
    <t xml:space="preserve">    連合和歌山</t>
  </si>
  <si>
    <t>地公法</t>
  </si>
  <si>
    <t>国公法</t>
  </si>
  <si>
    <t>地公労法</t>
  </si>
  <si>
    <t>国労法</t>
  </si>
  <si>
    <t>労組法</t>
  </si>
  <si>
    <t>無加盟</t>
  </si>
  <si>
    <t>その他の組織</t>
  </si>
  <si>
    <t>県地評</t>
  </si>
  <si>
    <t>連合和歌山</t>
  </si>
  <si>
    <t>平成10年 1998</t>
  </si>
  <si>
    <t>平成 9年 1997</t>
  </si>
  <si>
    <t>平成 8年 1996</t>
  </si>
  <si>
    <t>平成 7年 1995</t>
  </si>
  <si>
    <t>平成 6年 1994</t>
  </si>
  <si>
    <t xml:space="preserve"> 和歌山市</t>
  </si>
  <si>
    <t xml:space="preserve"> 年次，団体，法規</t>
  </si>
  <si>
    <t xml:space="preserve"> Ｂ．主要団体，法規，地域別労働組合員数（ 6月30日現在）</t>
  </si>
  <si>
    <t xml:space="preserve">      行為参加人員の合計は必ずしも一致しない。</t>
  </si>
  <si>
    <t>（注）争議行為は全員が参加しない事もあるため、総争議の総参加人員と</t>
  </si>
  <si>
    <t>－</t>
    <phoneticPr fontId="2"/>
  </si>
  <si>
    <t xml:space="preserve">         12</t>
  </si>
  <si>
    <t xml:space="preserve">         11</t>
  </si>
  <si>
    <t xml:space="preserve">          9</t>
  </si>
  <si>
    <t xml:space="preserve">          8</t>
  </si>
  <si>
    <t xml:space="preserve">          6</t>
  </si>
  <si>
    <t xml:space="preserve">          5</t>
  </si>
  <si>
    <t xml:space="preserve">          4</t>
  </si>
  <si>
    <t xml:space="preserve">          3</t>
  </si>
  <si>
    <t xml:space="preserve">          2</t>
  </si>
  <si>
    <t xml:space="preserve">   1998年 1月</t>
  </si>
  <si>
    <t xml:space="preserve">    10  1998</t>
    <phoneticPr fontId="2"/>
  </si>
  <si>
    <t xml:space="preserve">     9   1997</t>
  </si>
  <si>
    <t xml:space="preserve">     8   1996</t>
  </si>
  <si>
    <t xml:space="preserve">     7   1995</t>
  </si>
  <si>
    <t xml:space="preserve">     6   1994</t>
  </si>
  <si>
    <t xml:space="preserve">    60   1985</t>
  </si>
  <si>
    <t xml:space="preserve">    55   1980</t>
  </si>
  <si>
    <t>昭和50年 1975</t>
  </si>
  <si>
    <t xml:space="preserve">  人  員</t>
  </si>
  <si>
    <t xml:space="preserve">  件数</t>
  </si>
  <si>
    <t>人員(注)</t>
  </si>
  <si>
    <t xml:space="preserve">  加人員</t>
  </si>
  <si>
    <t xml:space="preserve">  総参加</t>
  </si>
  <si>
    <t>行為参加</t>
  </si>
  <si>
    <t xml:space="preserve">  行為参</t>
  </si>
  <si>
    <t xml:space="preserve">  伴わない争議</t>
  </si>
  <si>
    <t xml:space="preserve">     その他</t>
  </si>
  <si>
    <t xml:space="preserve">     怠  業</t>
  </si>
  <si>
    <t xml:space="preserve">    解決件数</t>
  </si>
  <si>
    <t xml:space="preserve">  争議行為を</t>
  </si>
  <si>
    <t>争議行為を伴う争議</t>
  </si>
  <si>
    <t xml:space="preserve">    －続き－</t>
  </si>
  <si>
    <t xml:space="preserve">   作業所閉鎖</t>
  </si>
  <si>
    <t xml:space="preserve"> 半日未満同盟罷業</t>
    <phoneticPr fontId="2"/>
  </si>
  <si>
    <t xml:space="preserve"> 半日以上同盟罷業</t>
    <phoneticPr fontId="2"/>
  </si>
  <si>
    <t xml:space="preserve">   伴う争議計</t>
  </si>
  <si>
    <t xml:space="preserve">   争議行為を</t>
  </si>
  <si>
    <t xml:space="preserve">     総争議</t>
  </si>
  <si>
    <t>Ｃ-15 争議形態別労働争議</t>
  </si>
  <si>
    <t>資料：県統計課「毎月勤労統計調査総合報告書」</t>
  </si>
  <si>
    <t xml:space="preserve">  1998年  1月</t>
  </si>
  <si>
    <t xml:space="preserve">    10  1998</t>
    <phoneticPr fontId="2"/>
  </si>
  <si>
    <t xml:space="preserve"> ス業</t>
  </si>
  <si>
    <t xml:space="preserve"> 険業</t>
  </si>
  <si>
    <t xml:space="preserve"> 食店</t>
  </si>
  <si>
    <t xml:space="preserve"> 信業</t>
  </si>
  <si>
    <t xml:space="preserve"> ･水道業</t>
  </si>
  <si>
    <t xml:space="preserve"> 業除く)</t>
  </si>
  <si>
    <t xml:space="preserve"> 産業計</t>
  </si>
  <si>
    <t xml:space="preserve"> サ－ビ</t>
  </si>
  <si>
    <t xml:space="preserve"> 不動産業</t>
  </si>
  <si>
    <t xml:space="preserve"> 金融･保</t>
  </si>
  <si>
    <t xml:space="preserve"> 売業,飲</t>
  </si>
  <si>
    <t xml:space="preserve"> 運輸･通</t>
  </si>
  <si>
    <t xml:space="preserve"> ･熱供給</t>
  </si>
  <si>
    <t xml:space="preserve"> 計(ｻ-ﾋﾞｽ</t>
  </si>
  <si>
    <t xml:space="preserve"> 調査</t>
  </si>
  <si>
    <t xml:space="preserve"> 卸売･小</t>
  </si>
  <si>
    <t xml:space="preserve"> 電気･ｶﾞｽ</t>
  </si>
  <si>
    <t xml:space="preserve"> 調査産業</t>
  </si>
  <si>
    <t xml:space="preserve">   (1995年=100)</t>
  </si>
  <si>
    <t>Ｂ．常用労働者５人以上の事業所</t>
  </si>
  <si>
    <t>X</t>
  </si>
  <si>
    <t>Ａ．常用労働者30人以上の事業所</t>
  </si>
  <si>
    <t>－ビス，外国公務は，調査対象から除かれている。</t>
  </si>
  <si>
    <t>用労働者３万人について調査が行われている。なお，農林水産業，公務，家事サ</t>
  </si>
  <si>
    <t>実施されている。県内では，対象事業所のなかから抽出された約500事業所，常</t>
  </si>
  <si>
    <t>ため，常用労働者５人以上の事業所を対象として，労働省により県統計課を通じ</t>
  </si>
  <si>
    <t xml:space="preserve">  「毎月勤労統計調査」は，賃金，労働時間，及び雇用の月々の変化を把握する</t>
  </si>
  <si>
    <t xml:space="preserve"> Ｃ-16 産業別名目賃金指数（常用労働者現金給与総額）</t>
  </si>
  <si>
    <t xml:space="preserve">    10  1998</t>
    <phoneticPr fontId="2"/>
  </si>
  <si>
    <t>C-16 表頭注参照</t>
  </si>
  <si>
    <t xml:space="preserve"> Ｃ-17 産業別実質賃金指数（常用労働者現金給与総額）</t>
  </si>
  <si>
    <t xml:space="preserve">     5   1993</t>
  </si>
  <si>
    <t xml:space="preserve">     4   1992</t>
  </si>
  <si>
    <t>平成 3年 1991</t>
  </si>
  <si>
    <t xml:space="preserve">       単位：千円</t>
    <phoneticPr fontId="2"/>
  </si>
  <si>
    <t xml:space="preserve">    50   1975</t>
  </si>
  <si>
    <t xml:space="preserve">    45   1970</t>
  </si>
  <si>
    <t>昭和40年 1965</t>
  </si>
  <si>
    <t xml:space="preserve"> Ｃ-18 産業別常用労働者１人平均月間現金給与総額</t>
  </si>
  <si>
    <t xml:space="preserve">    10  1998</t>
    <phoneticPr fontId="2"/>
  </si>
  <si>
    <t>計(ｻ-ﾋﾞｽ</t>
  </si>
  <si>
    <t>調査産業</t>
  </si>
  <si>
    <t xml:space="preserve">         単位：日</t>
    <phoneticPr fontId="2"/>
  </si>
  <si>
    <t xml:space="preserve">         単位：日</t>
    <phoneticPr fontId="2"/>
  </si>
  <si>
    <t xml:space="preserve"> Ｃ-19 産業別常用労働者１人平均月間出勤日数</t>
  </si>
  <si>
    <t xml:space="preserve">    10  1998</t>
    <phoneticPr fontId="2"/>
  </si>
  <si>
    <t xml:space="preserve">     単位：時間</t>
  </si>
  <si>
    <t>不動産業</t>
    <phoneticPr fontId="2"/>
  </si>
  <si>
    <t xml:space="preserve">      Ｃ-20 産業別常用労働者１人平均月間総実労働時間</t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</si>
  <si>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</si>
  <si>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</si>
  <si>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</si>
  <si>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</si>
  <si>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</si>
  <si>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</si>
  <si>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</si>
  <si>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</si>
  <si>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</si>
  <si>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</si>
  <si>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</si>
  <si>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 xml:space="preserve">  1998年 1月</t>
  </si>
  <si>
    <t xml:space="preserve">    10 1998</t>
    <phoneticPr fontId="2"/>
  </si>
  <si>
    <t xml:space="preserve">     9  1997</t>
  </si>
  <si>
    <t xml:space="preserve">     8  1996</t>
  </si>
  <si>
    <t xml:space="preserve">     7  1995</t>
  </si>
  <si>
    <t xml:space="preserve">     6  1994</t>
  </si>
  <si>
    <t xml:space="preserve">     5  1993</t>
  </si>
  <si>
    <t xml:space="preserve">     4  1992</t>
  </si>
  <si>
    <t>平成 3年1991</t>
  </si>
  <si>
    <t xml:space="preserve"> 業</t>
  </si>
  <si>
    <t xml:space="preserve"> 不動産</t>
  </si>
  <si>
    <t xml:space="preserve">         単位：人</t>
    <phoneticPr fontId="2"/>
  </si>
  <si>
    <t>平成 2  1990</t>
  </si>
  <si>
    <t xml:space="preserve">    60  1985</t>
  </si>
  <si>
    <t xml:space="preserve">    55  1980</t>
  </si>
  <si>
    <t>昭和50年1975</t>
  </si>
  <si>
    <t xml:space="preserve"> Ｃ-21 産業別推計常用労働者数</t>
  </si>
  <si>
    <t>資料：労働省「賃金構造基本統計調査報告」</t>
  </si>
  <si>
    <t xml:space="preserve">  65歳～</t>
  </si>
  <si>
    <t xml:space="preserve">  60～64歳</t>
  </si>
  <si>
    <t xml:space="preserve">  55～59歳</t>
  </si>
  <si>
    <t xml:space="preserve">  50～54歳</t>
  </si>
  <si>
    <t xml:space="preserve">  45～49歳</t>
  </si>
  <si>
    <t xml:space="preserve">  40～44歳</t>
  </si>
  <si>
    <t xml:space="preserve">  35～39歳</t>
  </si>
  <si>
    <t xml:space="preserve">  30～34歳</t>
  </si>
  <si>
    <t xml:space="preserve">  25～29歳</t>
  </si>
  <si>
    <t xml:space="preserve">  20～24歳</t>
  </si>
  <si>
    <t xml:space="preserve">  18～19歳</t>
  </si>
  <si>
    <t xml:space="preserve">  15～17歳</t>
  </si>
  <si>
    <t>企業規模計</t>
  </si>
  <si>
    <t xml:space="preserve">     サ－ビス業</t>
  </si>
  <si>
    <t xml:space="preserve">    金融･保険業</t>
  </si>
  <si>
    <t>千円</t>
  </si>
  <si>
    <t>時間</t>
  </si>
  <si>
    <t>年</t>
  </si>
  <si>
    <t xml:space="preserve"> 給与額</t>
  </si>
  <si>
    <t xml:space="preserve"> 内給与</t>
  </si>
  <si>
    <t xml:space="preserve"> 超過</t>
  </si>
  <si>
    <t xml:space="preserve"> 所定内</t>
  </si>
  <si>
    <t xml:space="preserve"> 年数</t>
  </si>
  <si>
    <t>産業，年齢</t>
  </si>
  <si>
    <t xml:space="preserve"> 他特別</t>
  </si>
  <si>
    <t xml:space="preserve"> ＃所定</t>
  </si>
  <si>
    <t xml:space="preserve"> る現金</t>
  </si>
  <si>
    <t xml:space="preserve"> 勤続</t>
  </si>
  <si>
    <t>企業規模</t>
  </si>
  <si>
    <t xml:space="preserve"> 年間賞与</t>
  </si>
  <si>
    <t xml:space="preserve"> きまって支給す</t>
  </si>
  <si>
    <t xml:space="preserve"> 実労働時間数</t>
  </si>
  <si>
    <t>労働時間及びきまって支給する現金給与額は，6月分である。</t>
  </si>
  <si>
    <t>集計は，一般労働者（パ－トタイム労働者を除く）が10人以上の民営企業分である。</t>
  </si>
  <si>
    <t>＝平成10年(1998)＝</t>
  </si>
  <si>
    <t>Ｃ-22 産業，企業規模，男女，年齢別労働者１人当り給与及び労働時間－続き－</t>
  </si>
  <si>
    <t xml:space="preserve">       製造業</t>
  </si>
  <si>
    <t xml:space="preserve">       建設業</t>
  </si>
  <si>
    <t xml:space="preserve">       産業計</t>
  </si>
  <si>
    <t>100～999人</t>
  </si>
  <si>
    <t xml:space="preserve">  10～99人</t>
  </si>
  <si>
    <t>Ｃ-22 産業，企業規模，男女，年齢別労働者１人当り給与及び労働時間</t>
  </si>
  <si>
    <t>　　10　1998</t>
    <phoneticPr fontId="2"/>
  </si>
  <si>
    <t>昭和60年 1985</t>
  </si>
  <si>
    <t xml:space="preserve">  ｻ-ﾋﾞｽ業</t>
  </si>
  <si>
    <t xml:space="preserve"> 業,飲食店</t>
  </si>
  <si>
    <t>産業計</t>
    <phoneticPr fontId="2"/>
  </si>
  <si>
    <t>ｻ-ﾋﾞｽ業</t>
    <phoneticPr fontId="2"/>
  </si>
  <si>
    <t>製造業</t>
    <phoneticPr fontId="2"/>
  </si>
  <si>
    <t xml:space="preserve"> 卸売･小売</t>
  </si>
  <si>
    <t xml:space="preserve">  高専・短大卒女子</t>
  </si>
  <si>
    <t xml:space="preserve">      大卒男子</t>
  </si>
  <si>
    <t xml:space="preserve">      高卒女子</t>
  </si>
  <si>
    <t xml:space="preserve">      高卒男子</t>
  </si>
  <si>
    <t xml:space="preserve">            単位：千円</t>
    <phoneticPr fontId="2"/>
  </si>
  <si>
    <t>の所定内給与額から通勤手当を除いたもの。</t>
  </si>
  <si>
    <t>「初任給額」とは，本年採用し，6月末現在で現実に雇用している新規学卒者</t>
  </si>
  <si>
    <t>一般労働者（パ－トタイム労働者を除く）が10人以上の民営企業分の集計。</t>
  </si>
  <si>
    <t xml:space="preserve"> Ｃ-23 産業，学歴別新規学卒者の初任給額</t>
  </si>
  <si>
    <t>　　〃</t>
  </si>
  <si>
    <t>　  〃</t>
  </si>
  <si>
    <t>6月</t>
  </si>
  <si>
    <t xml:space="preserve">     卸売・小売業，飲食店</t>
  </si>
  <si>
    <t>製 造 業</t>
  </si>
  <si>
    <t>産 業 計</t>
  </si>
  <si>
    <t>円</t>
  </si>
  <si>
    <t>日</t>
  </si>
  <si>
    <t>歳</t>
  </si>
  <si>
    <t xml:space="preserve"> 特別給与</t>
  </si>
  <si>
    <t>所定内給与</t>
  </si>
  <si>
    <t xml:space="preserve">  労働時間</t>
    <phoneticPr fontId="2"/>
  </si>
  <si>
    <t xml:space="preserve"> 労働日数</t>
  </si>
  <si>
    <t xml:space="preserve"> 労働者数</t>
  </si>
  <si>
    <t>１時間当り</t>
  </si>
  <si>
    <t xml:space="preserve">  所定内実</t>
    <phoneticPr fontId="2"/>
  </si>
  <si>
    <t xml:space="preserve"> 月間実</t>
  </si>
  <si>
    <t>勤続年数</t>
    <phoneticPr fontId="2"/>
  </si>
  <si>
    <t xml:space="preserve"> 平均年齢</t>
  </si>
  <si>
    <t xml:space="preserve">  １日当り</t>
    <phoneticPr fontId="2"/>
  </si>
  <si>
    <t>同事業所における一般労働者より少ない常用労働者。</t>
  </si>
  <si>
    <t>「パ－トタイム労働者」とは，１日の所定労働時間又は１週間の労働日数が</t>
  </si>
  <si>
    <t xml:space="preserve"> Ｃ-24 産業，企業規模別女子パ－トタイム労働者の年齢，労働時間及び給与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</si>
</sst>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37" fontId="0" fillId="0" borderId="0"/>
    <xf numFmtId="0" fontId="3" fillId="0" borderId="0"/>
    <xf numFmtId="176" fontId="3" fillId="0" borderId="0"/>
  </cellStyleXfs>
  <cellXfs count="138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1" xfId="0" applyFont="1" applyBorder="1" applyProtection="1"/>
    <xf numFmtId="37" fontId="1" fillId="0" borderId="0" xfId="0" applyFont="1" applyProtection="1">
      <protection locked="0"/>
    </xf>
    <xf numFmtId="37" fontId="1" fillId="0" borderId="0" xfId="0" applyFont="1" applyProtection="1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3" fillId="0" borderId="2" xfId="0" applyFont="1" applyBorder="1"/>
    <xf numFmtId="37" fontId="3" fillId="0" borderId="2" xfId="0" applyFont="1" applyBorder="1" applyAlignment="1" applyProtection="1">
      <alignment horizontal="left"/>
    </xf>
    <xf numFmtId="37" fontId="3" fillId="0" borderId="1" xfId="0" applyFont="1" applyBorder="1" applyAlignment="1" applyProtection="1">
      <alignment horizontal="left"/>
    </xf>
    <xf numFmtId="37" fontId="3" fillId="0" borderId="3" xfId="0" applyFont="1" applyBorder="1"/>
    <xf numFmtId="37" fontId="3" fillId="0" borderId="1" xfId="0" applyFont="1" applyBorder="1"/>
    <xf numFmtId="37" fontId="3" fillId="0" borderId="1" xfId="0" applyFont="1" applyBorder="1" applyAlignment="1" applyProtection="1">
      <alignment horizontal="center"/>
    </xf>
    <xf numFmtId="37" fontId="3" fillId="0" borderId="4" xfId="0" applyFont="1" applyBorder="1" applyAlignment="1" applyProtection="1">
      <alignment horizontal="center"/>
    </xf>
    <xf numFmtId="37" fontId="3" fillId="0" borderId="4" xfId="0" applyFont="1" applyBorder="1" applyAlignment="1" applyProtection="1">
      <alignment horizontal="left"/>
    </xf>
    <xf numFmtId="37" fontId="3" fillId="0" borderId="1" xfId="0" applyFont="1" applyBorder="1" applyProtection="1"/>
    <xf numFmtId="37" fontId="3" fillId="0" borderId="0" xfId="0" applyFont="1" applyProtection="1">
      <protection locked="0"/>
    </xf>
    <xf numFmtId="37" fontId="3" fillId="0" borderId="0" xfId="0" applyFont="1" applyProtection="1"/>
    <xf numFmtId="37" fontId="3" fillId="0" borderId="5" xfId="0" applyFont="1" applyBorder="1"/>
    <xf numFmtId="37" fontId="3" fillId="0" borderId="2" xfId="0" applyFont="1" applyBorder="1" applyProtection="1">
      <protection locked="0"/>
    </xf>
    <xf numFmtId="37" fontId="1" fillId="0" borderId="2" xfId="0" applyFont="1" applyBorder="1" applyProtection="1"/>
    <xf numFmtId="37" fontId="1" fillId="0" borderId="0" xfId="0" applyFont="1" applyBorder="1" applyProtection="1">
      <protection locked="0"/>
    </xf>
    <xf numFmtId="37" fontId="3" fillId="0" borderId="0" xfId="0" applyFont="1" applyBorder="1" applyProtection="1">
      <protection locked="0"/>
    </xf>
    <xf numFmtId="37" fontId="3" fillId="0" borderId="0" xfId="0" applyFont="1" applyBorder="1"/>
    <xf numFmtId="37" fontId="3" fillId="0" borderId="0" xfId="0" applyFont="1" applyAlignment="1" applyProtection="1">
      <alignment horizontal="right"/>
    </xf>
    <xf numFmtId="37" fontId="3" fillId="0" borderId="4" xfId="0" applyFont="1" applyBorder="1"/>
    <xf numFmtId="37" fontId="3" fillId="0" borderId="3" xfId="0" applyFont="1" applyBorder="1" applyAlignment="1" applyProtection="1">
      <alignment horizontal="left"/>
    </xf>
    <xf numFmtId="37" fontId="3" fillId="0" borderId="0" xfId="0" applyFont="1" applyAlignment="1" applyProtection="1">
      <alignment horizontal="right"/>
      <protection locked="0"/>
    </xf>
    <xf numFmtId="37" fontId="3" fillId="0" borderId="1" xfId="0" applyFont="1" applyBorder="1" applyProtection="1">
      <protection locked="0"/>
    </xf>
    <xf numFmtId="37" fontId="3" fillId="0" borderId="0" xfId="0" applyFont="1" applyAlignment="1" applyProtection="1">
      <alignment horizontal="left"/>
      <protection locked="0"/>
    </xf>
    <xf numFmtId="37" fontId="3" fillId="0" borderId="5" xfId="0" applyFont="1" applyBorder="1" applyProtection="1">
      <protection locked="0"/>
    </xf>
    <xf numFmtId="37" fontId="3" fillId="0" borderId="3" xfId="0" applyFont="1" applyBorder="1" applyAlignment="1" applyProtection="1">
      <alignment horizontal="right"/>
      <protection locked="0"/>
    </xf>
    <xf numFmtId="37" fontId="3" fillId="0" borderId="3" xfId="0" applyFont="1" applyBorder="1" applyProtection="1">
      <protection locked="0"/>
    </xf>
    <xf numFmtId="37" fontId="3" fillId="0" borderId="4" xfId="0" applyFont="1" applyBorder="1" applyProtection="1">
      <protection locked="0"/>
    </xf>
    <xf numFmtId="37" fontId="3" fillId="0" borderId="3" xfId="0" applyFont="1" applyBorder="1" applyAlignment="1" applyProtection="1">
      <alignment horizontal="right"/>
    </xf>
    <xf numFmtId="37" fontId="3" fillId="0" borderId="3" xfId="0" applyFont="1" applyBorder="1" applyProtection="1"/>
    <xf numFmtId="37" fontId="3" fillId="0" borderId="4" xfId="0" applyFont="1" applyBorder="1" applyProtection="1"/>
    <xf numFmtId="37" fontId="3" fillId="0" borderId="0" xfId="0" applyFont="1" applyAlignment="1">
      <alignment horizontal="right"/>
    </xf>
    <xf numFmtId="37" fontId="3" fillId="0" borderId="2" xfId="0" applyFont="1" applyBorder="1" applyAlignment="1" applyProtection="1">
      <alignment horizontal="right"/>
    </xf>
    <xf numFmtId="37" fontId="1" fillId="0" borderId="0" xfId="0" applyFont="1" applyAlignment="1" applyProtection="1">
      <alignment horizontal="center"/>
    </xf>
    <xf numFmtId="37" fontId="1" fillId="0" borderId="2" xfId="0" applyFont="1" applyBorder="1" applyAlignment="1" applyProtection="1">
      <alignment horizontal="left"/>
    </xf>
    <xf numFmtId="39" fontId="3" fillId="0" borderId="2" xfId="0" applyNumberFormat="1" applyFont="1" applyBorder="1" applyProtection="1"/>
    <xf numFmtId="37" fontId="3" fillId="0" borderId="0" xfId="0" applyNumberFormat="1" applyFont="1" applyProtection="1">
      <protection locked="0"/>
    </xf>
    <xf numFmtId="39" fontId="3" fillId="0" borderId="0" xfId="0" applyNumberFormat="1" applyFont="1" applyProtection="1"/>
    <xf numFmtId="39" fontId="1" fillId="0" borderId="0" xfId="0" applyNumberFormat="1" applyFont="1" applyProtection="1"/>
    <xf numFmtId="37" fontId="3" fillId="0" borderId="1" xfId="0" applyFont="1" applyBorder="1" applyAlignment="1" applyProtection="1">
      <alignment horizontal="right"/>
    </xf>
    <xf numFmtId="37" fontId="1" fillId="0" borderId="3" xfId="0" applyFont="1" applyBorder="1" applyProtection="1"/>
    <xf numFmtId="37" fontId="3" fillId="0" borderId="0" xfId="0" applyFont="1" applyBorder="1" applyProtection="1"/>
    <xf numFmtId="37" fontId="1" fillId="0" borderId="0" xfId="0" applyFont="1" applyBorder="1" applyProtection="1"/>
    <xf numFmtId="176" fontId="1" fillId="0" borderId="0" xfId="0" applyNumberFormat="1" applyFont="1" applyProtection="1"/>
    <xf numFmtId="37" fontId="1" fillId="0" borderId="1" xfId="0" applyFont="1" applyBorder="1" applyProtection="1">
      <protection locked="0"/>
    </xf>
    <xf numFmtId="176" fontId="3" fillId="0" borderId="0" xfId="0" applyNumberFormat="1" applyFont="1" applyProtection="1"/>
    <xf numFmtId="37" fontId="1" fillId="0" borderId="2" xfId="0" applyFont="1" applyBorder="1" applyProtection="1">
      <protection locked="0"/>
    </xf>
    <xf numFmtId="37" fontId="1" fillId="0" borderId="5" xfId="0" applyFont="1" applyBorder="1" applyProtection="1">
      <protection locked="0"/>
    </xf>
    <xf numFmtId="37" fontId="1" fillId="0" borderId="0" xfId="0" applyFont="1" applyAlignment="1" applyProtection="1">
      <alignment horizontal="right"/>
      <protection locked="0"/>
    </xf>
    <xf numFmtId="39" fontId="3" fillId="0" borderId="0" xfId="0" applyNumberFormat="1" applyFont="1" applyBorder="1" applyProtection="1"/>
    <xf numFmtId="176" fontId="3" fillId="0" borderId="0" xfId="0" applyNumberFormat="1" applyFont="1" applyBorder="1" applyProtection="1"/>
    <xf numFmtId="37" fontId="3" fillId="0" borderId="0" xfId="0" applyFont="1" applyBorder="1" applyAlignment="1" applyProtection="1">
      <alignment horizontal="left"/>
    </xf>
    <xf numFmtId="39" fontId="1" fillId="0" borderId="0" xfId="0" applyNumberFormat="1" applyFont="1" applyBorder="1" applyProtection="1"/>
    <xf numFmtId="0" fontId="3" fillId="0" borderId="0" xfId="1" applyFont="1"/>
    <xf numFmtId="0" fontId="3" fillId="0" borderId="0" xfId="1" applyFont="1" applyAlignment="1" applyProtection="1">
      <alignment horizontal="left"/>
    </xf>
    <xf numFmtId="0" fontId="3" fillId="0" borderId="2" xfId="1" applyFont="1" applyBorder="1" applyProtection="1">
      <protection locked="0"/>
    </xf>
    <xf numFmtId="0" fontId="3" fillId="0" borderId="5" xfId="1" applyFont="1" applyBorder="1" applyProtection="1">
      <protection locked="0"/>
    </xf>
    <xf numFmtId="0" fontId="3" fillId="0" borderId="2" xfId="1" applyFont="1" applyBorder="1"/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right"/>
      <protection locked="0"/>
    </xf>
    <xf numFmtId="0" fontId="3" fillId="0" borderId="0" xfId="1" applyFont="1" applyProtection="1"/>
    <xf numFmtId="0" fontId="3" fillId="0" borderId="1" xfId="1" applyFont="1" applyBorder="1" applyProtection="1">
      <protection locked="0"/>
    </xf>
    <xf numFmtId="0" fontId="3" fillId="0" borderId="1" xfId="1" applyFont="1" applyBorder="1"/>
    <xf numFmtId="0" fontId="3" fillId="0" borderId="1" xfId="1" applyFont="1" applyBorder="1" applyProtection="1"/>
    <xf numFmtId="0" fontId="1" fillId="0" borderId="0" xfId="1" applyFont="1" applyProtection="1"/>
    <xf numFmtId="0" fontId="1" fillId="0" borderId="1" xfId="1" applyFont="1" applyBorder="1" applyProtection="1"/>
    <xf numFmtId="0" fontId="1" fillId="0" borderId="0" xfId="1" applyFont="1" applyAlignment="1" applyProtection="1">
      <alignment horizontal="left"/>
    </xf>
    <xf numFmtId="0" fontId="1" fillId="0" borderId="0" xfId="1" applyFont="1" applyProtection="1">
      <protection locked="0"/>
    </xf>
    <xf numFmtId="0" fontId="1" fillId="0" borderId="1" xfId="1" applyFont="1" applyBorder="1" applyProtection="1">
      <protection locked="0"/>
    </xf>
    <xf numFmtId="0" fontId="3" fillId="0" borderId="1" xfId="1" applyFont="1" applyBorder="1" applyAlignment="1" applyProtection="1">
      <alignment horizontal="right"/>
      <protection locked="0"/>
    </xf>
    <xf numFmtId="0" fontId="3" fillId="0" borderId="0" xfId="1" applyFont="1" applyAlignment="1" applyProtection="1">
      <alignment horizontal="right"/>
    </xf>
    <xf numFmtId="0" fontId="3" fillId="0" borderId="4" xfId="1" applyFont="1" applyBorder="1" applyAlignment="1" applyProtection="1">
      <alignment horizontal="left"/>
    </xf>
    <xf numFmtId="0" fontId="3" fillId="0" borderId="4" xfId="1" applyFont="1" applyBorder="1"/>
    <xf numFmtId="0" fontId="3" fillId="0" borderId="3" xfId="1" applyFont="1" applyBorder="1"/>
    <xf numFmtId="0" fontId="3" fillId="0" borderId="1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left"/>
    </xf>
    <xf numFmtId="0" fontId="3" fillId="0" borderId="4" xfId="1" applyFont="1" applyBorder="1" applyAlignment="1" applyProtection="1">
      <alignment horizontal="center"/>
    </xf>
    <xf numFmtId="37" fontId="3" fillId="0" borderId="0" xfId="0" applyFont="1" applyAlignment="1" applyProtection="1">
      <alignment horizontal="center"/>
    </xf>
    <xf numFmtId="37" fontId="3" fillId="0" borderId="0" xfId="0" applyFont="1" applyBorder="1" applyAlignment="1" applyProtection="1">
      <alignment horizontal="right"/>
      <protection locked="0"/>
    </xf>
    <xf numFmtId="37" fontId="3" fillId="0" borderId="1" xfId="0" applyFont="1" applyBorder="1" applyAlignment="1" applyProtection="1">
      <alignment horizontal="right"/>
      <protection locked="0"/>
    </xf>
    <xf numFmtId="37" fontId="1" fillId="0" borderId="0" xfId="0" applyFont="1" applyAlignment="1" applyProtection="1">
      <alignment horizontal="right"/>
    </xf>
    <xf numFmtId="37" fontId="1" fillId="0" borderId="1" xfId="0" applyFont="1" applyBorder="1" applyAlignment="1" applyProtection="1">
      <alignment horizontal="right"/>
    </xf>
    <xf numFmtId="176" fontId="3" fillId="0" borderId="0" xfId="2" applyFont="1"/>
    <xf numFmtId="176" fontId="1" fillId="0" borderId="0" xfId="2" applyFont="1" applyProtection="1"/>
    <xf numFmtId="176" fontId="3" fillId="0" borderId="0" xfId="2" applyFont="1" applyAlignment="1" applyProtection="1">
      <alignment horizontal="left"/>
    </xf>
    <xf numFmtId="176" fontId="3" fillId="0" borderId="2" xfId="2" applyFont="1" applyBorder="1" applyProtection="1">
      <protection locked="0"/>
    </xf>
    <xf numFmtId="176" fontId="3" fillId="0" borderId="5" xfId="2" applyFont="1" applyBorder="1" applyProtection="1">
      <protection locked="0"/>
    </xf>
    <xf numFmtId="176" fontId="1" fillId="0" borderId="2" xfId="2" applyFont="1" applyBorder="1" applyProtection="1"/>
    <xf numFmtId="176" fontId="3" fillId="0" borderId="0" xfId="2" applyFont="1" applyProtection="1">
      <protection locked="0"/>
    </xf>
    <xf numFmtId="176" fontId="3" fillId="0" borderId="1" xfId="2" applyFont="1" applyBorder="1" applyProtection="1">
      <protection locked="0"/>
    </xf>
    <xf numFmtId="176" fontId="3" fillId="0" borderId="1" xfId="2" applyFont="1" applyBorder="1"/>
    <xf numFmtId="176" fontId="1" fillId="0" borderId="0" xfId="2" applyFont="1" applyProtection="1">
      <protection locked="0"/>
    </xf>
    <xf numFmtId="176" fontId="1" fillId="0" borderId="1" xfId="2" applyFont="1" applyBorder="1" applyProtection="1">
      <protection locked="0"/>
    </xf>
    <xf numFmtId="176" fontId="1" fillId="0" borderId="0" xfId="2" applyFont="1" applyAlignment="1" applyProtection="1">
      <alignment horizontal="left"/>
    </xf>
    <xf numFmtId="176" fontId="3" fillId="0" borderId="4" xfId="2" applyFont="1" applyBorder="1" applyAlignment="1" applyProtection="1">
      <alignment horizontal="left"/>
    </xf>
    <xf numFmtId="176" fontId="3" fillId="0" borderId="4" xfId="2" applyFont="1" applyBorder="1"/>
    <xf numFmtId="176" fontId="3" fillId="0" borderId="3" xfId="2" applyFont="1" applyBorder="1"/>
    <xf numFmtId="176" fontId="3" fillId="0" borderId="1" xfId="2" applyFont="1" applyBorder="1" applyAlignment="1" applyProtection="1">
      <alignment horizontal="left"/>
    </xf>
    <xf numFmtId="176" fontId="3" fillId="0" borderId="2" xfId="2" applyFont="1" applyBorder="1"/>
    <xf numFmtId="176" fontId="3" fillId="0" borderId="2" xfId="2" applyFont="1" applyBorder="1" applyAlignment="1" applyProtection="1">
      <alignment horizontal="left"/>
    </xf>
    <xf numFmtId="176" fontId="3" fillId="0" borderId="0" xfId="2" applyFont="1" applyAlignment="1" applyProtection="1">
      <alignment horizontal="right"/>
      <protection locked="0"/>
    </xf>
    <xf numFmtId="176" fontId="1" fillId="0" borderId="0" xfId="2" applyFont="1" applyAlignment="1" applyProtection="1">
      <alignment horizontal="right"/>
      <protection locked="0"/>
    </xf>
    <xf numFmtId="176" fontId="3" fillId="0" borderId="1" xfId="2" applyFont="1" applyBorder="1" applyAlignment="1" applyProtection="1">
      <alignment horizontal="center"/>
    </xf>
    <xf numFmtId="177" fontId="3" fillId="0" borderId="0" xfId="2" applyNumberFormat="1" applyFont="1" applyProtection="1">
      <protection locked="0"/>
    </xf>
    <xf numFmtId="177" fontId="3" fillId="0" borderId="1" xfId="2" applyNumberFormat="1" applyFont="1" applyBorder="1" applyProtection="1">
      <protection locked="0"/>
    </xf>
    <xf numFmtId="176" fontId="3" fillId="0" borderId="1" xfId="2" applyFont="1" applyBorder="1" applyAlignment="1" applyProtection="1">
      <alignment horizontal="right"/>
      <protection locked="0"/>
    </xf>
    <xf numFmtId="37" fontId="3" fillId="0" borderId="0" xfId="2" applyNumberFormat="1" applyFont="1" applyProtection="1">
      <protection locked="0"/>
    </xf>
    <xf numFmtId="37" fontId="3" fillId="0" borderId="0" xfId="2" applyNumberFormat="1" applyFont="1" applyBorder="1" applyProtection="1">
      <protection locked="0"/>
    </xf>
    <xf numFmtId="176" fontId="3" fillId="0" borderId="0" xfId="2" applyFont="1" applyBorder="1"/>
    <xf numFmtId="1" fontId="1" fillId="0" borderId="0" xfId="2" applyNumberFormat="1" applyFont="1" applyProtection="1">
      <protection locked="0"/>
    </xf>
    <xf numFmtId="176" fontId="1" fillId="0" borderId="0" xfId="2" applyNumberFormat="1" applyFont="1" applyProtection="1">
      <protection locked="0"/>
    </xf>
    <xf numFmtId="177" fontId="1" fillId="0" borderId="0" xfId="2" applyNumberFormat="1" applyFont="1" applyProtection="1">
      <protection locked="0"/>
    </xf>
    <xf numFmtId="1" fontId="1" fillId="0" borderId="0" xfId="2" applyNumberFormat="1" applyFont="1" applyBorder="1" applyProtection="1">
      <protection locked="0"/>
    </xf>
    <xf numFmtId="177" fontId="1" fillId="0" borderId="1" xfId="2" applyNumberFormat="1" applyFont="1" applyBorder="1" applyProtection="1">
      <protection locked="0"/>
    </xf>
    <xf numFmtId="37" fontId="1" fillId="0" borderId="0" xfId="2" applyNumberFormat="1" applyFont="1" applyProtection="1">
      <protection locked="0"/>
    </xf>
    <xf numFmtId="37" fontId="1" fillId="0" borderId="0" xfId="2" applyNumberFormat="1" applyFont="1" applyBorder="1" applyProtection="1">
      <protection locked="0"/>
    </xf>
    <xf numFmtId="176" fontId="3" fillId="0" borderId="3" xfId="2" applyFont="1" applyBorder="1" applyProtection="1">
      <protection locked="0"/>
    </xf>
    <xf numFmtId="37" fontId="3" fillId="0" borderId="3" xfId="2" applyNumberFormat="1" applyFont="1" applyBorder="1" applyProtection="1">
      <protection locked="0"/>
    </xf>
    <xf numFmtId="176" fontId="3" fillId="0" borderId="4" xfId="2" applyFont="1" applyBorder="1" applyProtection="1">
      <protection locked="0"/>
    </xf>
    <xf numFmtId="176" fontId="3" fillId="0" borderId="0" xfId="2" applyFont="1" applyAlignment="1" applyProtection="1">
      <alignment horizontal="right"/>
    </xf>
    <xf numFmtId="176" fontId="3" fillId="0" borderId="0" xfId="2" applyFont="1" applyBorder="1" applyAlignment="1" applyProtection="1">
      <alignment horizontal="right"/>
    </xf>
    <xf numFmtId="176" fontId="3" fillId="0" borderId="1" xfId="2" applyFont="1" applyBorder="1" applyAlignment="1" applyProtection="1">
      <alignment horizontal="right"/>
    </xf>
    <xf numFmtId="176" fontId="3" fillId="0" borderId="3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left"/>
    </xf>
    <xf numFmtId="176" fontId="3" fillId="0" borderId="5" xfId="2" applyFont="1" applyBorder="1"/>
    <xf numFmtId="176" fontId="3" fillId="0" borderId="4" xfId="2" applyFont="1" applyBorder="1" applyAlignment="1" applyProtection="1">
      <alignment horizontal="center"/>
    </xf>
    <xf numFmtId="37" fontId="3" fillId="0" borderId="0" xfId="2" applyNumberFormat="1" applyFont="1" applyProtection="1"/>
    <xf numFmtId="37" fontId="3" fillId="0" borderId="2" xfId="2" applyNumberFormat="1" applyFont="1" applyBorder="1" applyProtection="1">
      <protection locked="0"/>
    </xf>
    <xf numFmtId="176" fontId="3" fillId="0" borderId="0" xfId="2" applyFont="1" applyAlignment="1" applyProtection="1">
      <alignment horizontal="center"/>
    </xf>
    <xf numFmtId="37" fontId="3" fillId="0" borderId="0" xfId="2" applyNumberFormat="1" applyFont="1" applyAlignment="1" applyProtection="1">
      <alignment horizontal="right"/>
    </xf>
    <xf numFmtId="176" fontId="3" fillId="0" borderId="0" xfId="2" applyFont="1" applyBorder="1" applyAlignment="1" applyProtection="1">
      <alignment horizontal="left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 transitionEntry="1"/>
  <dimension ref="A1:K28"/>
  <sheetViews>
    <sheetView showGridLines="0" topLeftCell="A16" zoomScale="75" zoomScaleNormal="100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5" width="10.69921875" style="6" customWidth="1"/>
    <col min="6" max="6" width="9.69921875" style="6"/>
    <col min="7" max="9" width="10.69921875" style="6" customWidth="1"/>
    <col min="10" max="11" width="8.69921875" style="6" customWidth="1"/>
    <col min="12" max="16384" width="9.69921875" style="6"/>
  </cols>
  <sheetData>
    <row r="1" spans="1:11" x14ac:dyDescent="0.2">
      <c r="A1" s="5"/>
    </row>
    <row r="7" spans="1:11" x14ac:dyDescent="0.2">
      <c r="E7" s="1" t="s">
        <v>0</v>
      </c>
    </row>
    <row r="8" spans="1:11" x14ac:dyDescent="0.2">
      <c r="C8" s="1" t="s">
        <v>1</v>
      </c>
    </row>
    <row r="9" spans="1:11" ht="18" thickBot="1" x14ac:dyDescent="0.25">
      <c r="B9" s="7"/>
      <c r="C9" s="8" t="s">
        <v>2</v>
      </c>
      <c r="D9" s="7"/>
      <c r="E9" s="7"/>
      <c r="F9" s="7"/>
      <c r="G9" s="7"/>
      <c r="H9" s="7"/>
      <c r="I9" s="7"/>
      <c r="J9" s="8" t="s">
        <v>23</v>
      </c>
      <c r="K9" s="7"/>
    </row>
    <row r="10" spans="1:11" x14ac:dyDescent="0.2">
      <c r="C10" s="9" t="s">
        <v>3</v>
      </c>
      <c r="D10" s="10"/>
      <c r="E10" s="10"/>
      <c r="F10" s="11"/>
      <c r="G10" s="10"/>
      <c r="H10" s="10"/>
      <c r="I10" s="11"/>
      <c r="J10" s="10"/>
      <c r="K10" s="10"/>
    </row>
    <row r="11" spans="1:11" x14ac:dyDescent="0.2">
      <c r="C11" s="9" t="s">
        <v>4</v>
      </c>
      <c r="D11" s="11"/>
      <c r="E11" s="11"/>
      <c r="F11" s="12" t="s">
        <v>5</v>
      </c>
      <c r="G11" s="11"/>
      <c r="H11" s="11"/>
      <c r="I11" s="9" t="s">
        <v>6</v>
      </c>
      <c r="J11" s="11"/>
      <c r="K11" s="11"/>
    </row>
    <row r="12" spans="1:11" x14ac:dyDescent="0.2">
      <c r="B12" s="10"/>
      <c r="C12" s="13" t="s">
        <v>7</v>
      </c>
      <c r="D12" s="13" t="s">
        <v>8</v>
      </c>
      <c r="E12" s="13" t="s">
        <v>9</v>
      </c>
      <c r="F12" s="13" t="s">
        <v>10</v>
      </c>
      <c r="G12" s="13" t="s">
        <v>8</v>
      </c>
      <c r="H12" s="13" t="s">
        <v>9</v>
      </c>
      <c r="I12" s="14" t="s">
        <v>11</v>
      </c>
      <c r="J12" s="13" t="s">
        <v>8</v>
      </c>
      <c r="K12" s="13" t="s">
        <v>9</v>
      </c>
    </row>
    <row r="13" spans="1:11" x14ac:dyDescent="0.2">
      <c r="C13" s="11"/>
    </row>
    <row r="14" spans="1:11" x14ac:dyDescent="0.2">
      <c r="B14" s="5" t="s">
        <v>12</v>
      </c>
      <c r="C14" s="15">
        <f>D14+E14</f>
        <v>677004</v>
      </c>
      <c r="D14" s="16">
        <v>320122</v>
      </c>
      <c r="E14" s="16">
        <v>356882</v>
      </c>
      <c r="F14" s="17">
        <f>G14+H14</f>
        <v>412384</v>
      </c>
      <c r="G14" s="16">
        <v>261187</v>
      </c>
      <c r="H14" s="16">
        <v>151197</v>
      </c>
      <c r="I14" s="17">
        <f>J14+K14</f>
        <v>9107</v>
      </c>
      <c r="J14" s="16">
        <v>6106</v>
      </c>
      <c r="K14" s="16">
        <v>3001</v>
      </c>
    </row>
    <row r="15" spans="1:11" x14ac:dyDescent="0.2">
      <c r="B15" s="5" t="s">
        <v>13</v>
      </c>
      <c r="C15" s="15">
        <f>D15+E15</f>
        <v>694032</v>
      </c>
      <c r="D15" s="16">
        <v>331231</v>
      </c>
      <c r="E15" s="16">
        <v>362801</v>
      </c>
      <c r="F15" s="17">
        <f>G15+H15</f>
        <v>438007</v>
      </c>
      <c r="G15" s="16">
        <v>276748</v>
      </c>
      <c r="H15" s="16">
        <v>161259</v>
      </c>
      <c r="I15" s="17">
        <f>J15+K15</f>
        <v>8813</v>
      </c>
      <c r="J15" s="16">
        <v>6442</v>
      </c>
      <c r="K15" s="16">
        <v>2371</v>
      </c>
    </row>
    <row r="16" spans="1:11" x14ac:dyDescent="0.2">
      <c r="B16" s="5" t="s">
        <v>14</v>
      </c>
      <c r="C16" s="15">
        <f>D16+E16</f>
        <v>717797</v>
      </c>
      <c r="D16" s="16">
        <v>339318</v>
      </c>
      <c r="E16" s="16">
        <v>378479</v>
      </c>
      <c r="F16" s="17">
        <f>G16+H16</f>
        <v>457345</v>
      </c>
      <c r="G16" s="16">
        <v>286472</v>
      </c>
      <c r="H16" s="16">
        <v>170873</v>
      </c>
      <c r="I16" s="17">
        <f>J16+K16</f>
        <v>3440</v>
      </c>
      <c r="J16" s="16">
        <v>2417</v>
      </c>
      <c r="K16" s="16">
        <v>1023</v>
      </c>
    </row>
    <row r="17" spans="1:11" x14ac:dyDescent="0.2">
      <c r="B17" s="5" t="s">
        <v>15</v>
      </c>
      <c r="C17" s="15">
        <f>D17+E17</f>
        <v>774810</v>
      </c>
      <c r="D17" s="16">
        <v>368697</v>
      </c>
      <c r="E17" s="16">
        <v>406113</v>
      </c>
      <c r="F17" s="17">
        <f>G17+H17</f>
        <v>481181</v>
      </c>
      <c r="G17" s="16">
        <v>301124</v>
      </c>
      <c r="H17" s="16">
        <v>180057</v>
      </c>
      <c r="I17" s="17">
        <f>J17+K17</f>
        <v>9188</v>
      </c>
      <c r="J17" s="16">
        <v>6916</v>
      </c>
      <c r="K17" s="16">
        <v>2272</v>
      </c>
    </row>
    <row r="18" spans="1:11" x14ac:dyDescent="0.2">
      <c r="C18" s="11"/>
    </row>
    <row r="19" spans="1:11" x14ac:dyDescent="0.2">
      <c r="B19" s="5" t="s">
        <v>16</v>
      </c>
      <c r="C19" s="15">
        <f>D19+E19</f>
        <v>799251</v>
      </c>
      <c r="D19" s="16">
        <v>378237</v>
      </c>
      <c r="E19" s="16">
        <v>421014</v>
      </c>
      <c r="F19" s="17">
        <f>G19+H19</f>
        <v>511565</v>
      </c>
      <c r="G19" s="16">
        <v>313583</v>
      </c>
      <c r="H19" s="16">
        <v>197982</v>
      </c>
      <c r="I19" s="17">
        <f>J19+K19</f>
        <v>9069</v>
      </c>
      <c r="J19" s="16">
        <v>6577</v>
      </c>
      <c r="K19" s="16">
        <v>2492</v>
      </c>
    </row>
    <row r="20" spans="1:11" x14ac:dyDescent="0.2">
      <c r="B20" s="5" t="s">
        <v>17</v>
      </c>
      <c r="C20" s="15">
        <f>D20+E20</f>
        <v>820335</v>
      </c>
      <c r="D20" s="16">
        <v>388183</v>
      </c>
      <c r="E20" s="16">
        <v>432152</v>
      </c>
      <c r="F20" s="17">
        <f>G20+H20</f>
        <v>487213</v>
      </c>
      <c r="G20" s="16">
        <v>310851</v>
      </c>
      <c r="H20" s="16">
        <v>176362</v>
      </c>
      <c r="I20" s="17">
        <f>J20+K20</f>
        <v>13300</v>
      </c>
      <c r="J20" s="16">
        <v>10289</v>
      </c>
      <c r="K20" s="16">
        <v>3011</v>
      </c>
    </row>
    <row r="21" spans="1:11" x14ac:dyDescent="0.2">
      <c r="B21" s="5" t="s">
        <v>18</v>
      </c>
      <c r="C21" s="15">
        <f>D21+E21</f>
        <v>842630</v>
      </c>
      <c r="D21" s="16">
        <v>397403</v>
      </c>
      <c r="E21" s="16">
        <v>445227</v>
      </c>
      <c r="F21" s="17">
        <f>G21+H21</f>
        <v>499416</v>
      </c>
      <c r="G21" s="16">
        <v>310509</v>
      </c>
      <c r="H21" s="16">
        <v>188907</v>
      </c>
      <c r="I21" s="17">
        <f>J21+K21</f>
        <v>14764</v>
      </c>
      <c r="J21" s="16">
        <v>11229</v>
      </c>
      <c r="K21" s="16">
        <v>3535</v>
      </c>
    </row>
    <row r="22" spans="1:11" x14ac:dyDescent="0.2">
      <c r="C22" s="11"/>
    </row>
    <row r="23" spans="1:11" x14ac:dyDescent="0.2">
      <c r="B23" s="5" t="s">
        <v>19</v>
      </c>
      <c r="C23" s="15">
        <f>D23+E23</f>
        <v>861913</v>
      </c>
      <c r="D23" s="16">
        <v>404303</v>
      </c>
      <c r="E23" s="16">
        <v>457610</v>
      </c>
      <c r="F23" s="17">
        <f>G23+H23</f>
        <v>497049</v>
      </c>
      <c r="G23" s="16">
        <v>302337</v>
      </c>
      <c r="H23" s="16">
        <v>194712</v>
      </c>
      <c r="I23" s="17">
        <f>J23+K23</f>
        <v>21408</v>
      </c>
      <c r="J23" s="16">
        <v>16137</v>
      </c>
      <c r="K23" s="16">
        <v>5271</v>
      </c>
    </row>
    <row r="24" spans="1:11" x14ac:dyDescent="0.2">
      <c r="B24" s="5" t="s">
        <v>20</v>
      </c>
      <c r="C24" s="15">
        <f>D24+E24</f>
        <v>880713</v>
      </c>
      <c r="D24" s="16">
        <v>411393</v>
      </c>
      <c r="E24" s="16">
        <v>469320</v>
      </c>
      <c r="F24" s="17">
        <f>G24+H24</f>
        <v>503903</v>
      </c>
      <c r="G24" s="16">
        <v>301719</v>
      </c>
      <c r="H24" s="16">
        <v>202184</v>
      </c>
      <c r="I24" s="17">
        <f>J24+K24</f>
        <v>17860</v>
      </c>
      <c r="J24" s="16">
        <v>12787</v>
      </c>
      <c r="K24" s="16">
        <v>5073</v>
      </c>
    </row>
    <row r="25" spans="1:11" x14ac:dyDescent="0.2">
      <c r="B25" s="1" t="s">
        <v>24</v>
      </c>
      <c r="C25" s="2">
        <f>D25+E25</f>
        <v>904667</v>
      </c>
      <c r="D25" s="3">
        <v>423162</v>
      </c>
      <c r="E25" s="3">
        <v>481505</v>
      </c>
      <c r="F25" s="4">
        <f>G25+H25</f>
        <v>521584</v>
      </c>
      <c r="G25" s="3">
        <v>311152</v>
      </c>
      <c r="H25" s="3">
        <v>210432</v>
      </c>
      <c r="I25" s="4">
        <f>J25+K25</f>
        <v>24467</v>
      </c>
      <c r="J25" s="3">
        <v>16819</v>
      </c>
      <c r="K25" s="3">
        <v>7648</v>
      </c>
    </row>
    <row r="26" spans="1:11" ht="18" thickBot="1" x14ac:dyDescent="0.25">
      <c r="B26" s="7"/>
      <c r="C26" s="18"/>
      <c r="D26" s="19"/>
      <c r="E26" s="19"/>
      <c r="F26" s="7"/>
      <c r="G26" s="7"/>
      <c r="H26" s="7"/>
      <c r="I26" s="7"/>
      <c r="J26" s="7"/>
      <c r="K26" s="7"/>
    </row>
    <row r="27" spans="1:11" x14ac:dyDescent="0.2">
      <c r="C27" s="5" t="s">
        <v>21</v>
      </c>
      <c r="H27" s="5" t="s">
        <v>22</v>
      </c>
    </row>
    <row r="28" spans="1:11" x14ac:dyDescent="0.2">
      <c r="A28" s="5"/>
      <c r="B28" s="4"/>
      <c r="F28" s="4"/>
      <c r="G28" s="4"/>
      <c r="I28" s="4"/>
    </row>
  </sheetData>
  <phoneticPr fontId="2"/>
  <pageMargins left="0.23000000000000004" right="0.23000000000000004" top="0.49" bottom="0.51" header="0.51200000000000001" footer="0.51200000000000001"/>
  <pageSetup paperSize="12" scale="75" orientation="portrait" verticalDpi="0" r:id="rId1"/>
  <headerFooter alignWithMargins="0"/>
  <rowBreaks count="1" manualBreakCount="1">
    <brk id="2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46"/>
  <sheetViews>
    <sheetView showGridLines="0" zoomScale="75" workbookViewId="0"/>
  </sheetViews>
  <sheetFormatPr defaultColWidth="12.69921875" defaultRowHeight="17.25" x14ac:dyDescent="0.2"/>
  <cols>
    <col min="1" max="1" width="10.69921875" style="6" customWidth="1"/>
    <col min="2" max="2" width="21.69921875" style="6" customWidth="1"/>
    <col min="3" max="8" width="13.69921875" style="6" customWidth="1"/>
    <col min="9" max="16384" width="12.69921875" style="6"/>
  </cols>
  <sheetData>
    <row r="1" spans="1:8" x14ac:dyDescent="0.2">
      <c r="A1" s="5"/>
    </row>
    <row r="6" spans="1:8" x14ac:dyDescent="0.2">
      <c r="D6" s="1" t="s">
        <v>342</v>
      </c>
    </row>
    <row r="7" spans="1:8" ht="18" thickBot="1" x14ac:dyDescent="0.25">
      <c r="B7" s="7"/>
      <c r="C7" s="8" t="s">
        <v>341</v>
      </c>
      <c r="D7" s="7"/>
      <c r="E7" s="7"/>
      <c r="F7" s="7"/>
      <c r="G7" s="7"/>
      <c r="H7" s="7"/>
    </row>
    <row r="8" spans="1:8" x14ac:dyDescent="0.2">
      <c r="C8" s="14" t="s">
        <v>340</v>
      </c>
      <c r="D8" s="10"/>
      <c r="E8" s="46"/>
      <c r="F8" s="14" t="s">
        <v>339</v>
      </c>
      <c r="G8" s="46"/>
      <c r="H8" s="46"/>
    </row>
    <row r="9" spans="1:8" x14ac:dyDescent="0.2">
      <c r="C9" s="11"/>
      <c r="D9" s="10"/>
      <c r="E9" s="46"/>
      <c r="F9" s="11"/>
      <c r="G9" s="46"/>
      <c r="H9" s="46"/>
    </row>
    <row r="10" spans="1:8" x14ac:dyDescent="0.2">
      <c r="B10" s="10"/>
      <c r="C10" s="13" t="s">
        <v>10</v>
      </c>
      <c r="D10" s="13" t="s">
        <v>337</v>
      </c>
      <c r="E10" s="13" t="s">
        <v>338</v>
      </c>
      <c r="F10" s="13" t="s">
        <v>10</v>
      </c>
      <c r="G10" s="13" t="s">
        <v>337</v>
      </c>
      <c r="H10" s="13" t="s">
        <v>336</v>
      </c>
    </row>
    <row r="11" spans="1:8" x14ac:dyDescent="0.2">
      <c r="B11" s="4"/>
      <c r="C11" s="45" t="s">
        <v>262</v>
      </c>
      <c r="D11" s="24" t="s">
        <v>262</v>
      </c>
      <c r="E11" s="24" t="s">
        <v>262</v>
      </c>
      <c r="F11" s="24" t="s">
        <v>261</v>
      </c>
      <c r="G11" s="24" t="s">
        <v>261</v>
      </c>
      <c r="H11" s="24" t="s">
        <v>261</v>
      </c>
    </row>
    <row r="12" spans="1:8" x14ac:dyDescent="0.2">
      <c r="B12" s="5" t="s">
        <v>331</v>
      </c>
      <c r="C12" s="28">
        <v>69420</v>
      </c>
      <c r="D12" s="16">
        <v>44540</v>
      </c>
      <c r="E12" s="17">
        <f>C12-D12</f>
        <v>24880</v>
      </c>
      <c r="F12" s="16">
        <v>10017</v>
      </c>
      <c r="G12" s="16">
        <v>6550</v>
      </c>
      <c r="H12" s="17">
        <f>F12-G12</f>
        <v>3467</v>
      </c>
    </row>
    <row r="13" spans="1:8" x14ac:dyDescent="0.2">
      <c r="B13" s="5" t="s">
        <v>330</v>
      </c>
      <c r="C13" s="28">
        <v>63319</v>
      </c>
      <c r="D13" s="16">
        <v>40080</v>
      </c>
      <c r="E13" s="17">
        <f>C13-D13</f>
        <v>23239</v>
      </c>
      <c r="F13" s="16">
        <v>10111</v>
      </c>
      <c r="G13" s="16">
        <v>6591</v>
      </c>
      <c r="H13" s="17">
        <f>F13-G13</f>
        <v>3520</v>
      </c>
    </row>
    <row r="14" spans="1:8" x14ac:dyDescent="0.2">
      <c r="B14" s="5" t="s">
        <v>259</v>
      </c>
      <c r="C14" s="28">
        <v>60915</v>
      </c>
      <c r="D14" s="16">
        <v>37990</v>
      </c>
      <c r="E14" s="17">
        <f>C14-D14</f>
        <v>22925</v>
      </c>
      <c r="F14" s="16">
        <v>9012</v>
      </c>
      <c r="G14" s="16">
        <v>5914</v>
      </c>
      <c r="H14" s="17">
        <f>F14-G14</f>
        <v>3098</v>
      </c>
    </row>
    <row r="15" spans="1:8" x14ac:dyDescent="0.2">
      <c r="B15" s="5" t="s">
        <v>258</v>
      </c>
      <c r="C15" s="28">
        <v>53503</v>
      </c>
      <c r="D15" s="16">
        <v>34698</v>
      </c>
      <c r="E15" s="17">
        <f>C15-D15</f>
        <v>18805</v>
      </c>
      <c r="F15" s="16">
        <v>7980</v>
      </c>
      <c r="G15" s="16">
        <v>5405</v>
      </c>
      <c r="H15" s="17">
        <f>F15-G15</f>
        <v>2575</v>
      </c>
    </row>
    <row r="16" spans="1:8" x14ac:dyDescent="0.2">
      <c r="C16" s="11"/>
    </row>
    <row r="17" spans="2:8" x14ac:dyDescent="0.2">
      <c r="B17" s="5" t="s">
        <v>257</v>
      </c>
      <c r="C17" s="28">
        <v>50788</v>
      </c>
      <c r="D17" s="16">
        <v>33850</v>
      </c>
      <c r="E17" s="17">
        <f>C17-D17</f>
        <v>16938</v>
      </c>
      <c r="F17" s="16">
        <v>7752</v>
      </c>
      <c r="G17" s="16">
        <v>5380</v>
      </c>
      <c r="H17" s="17">
        <f>F17-G17</f>
        <v>2372</v>
      </c>
    </row>
    <row r="18" spans="2:8" x14ac:dyDescent="0.2">
      <c r="B18" s="5" t="s">
        <v>256</v>
      </c>
      <c r="C18" s="28">
        <v>54308</v>
      </c>
      <c r="D18" s="16">
        <v>36615</v>
      </c>
      <c r="E18" s="17">
        <f>C18-D18</f>
        <v>17693</v>
      </c>
      <c r="F18" s="16">
        <v>8436</v>
      </c>
      <c r="G18" s="16">
        <v>5808</v>
      </c>
      <c r="H18" s="17">
        <f>F18-G18</f>
        <v>2628</v>
      </c>
    </row>
    <row r="19" spans="2:8" x14ac:dyDescent="0.2">
      <c r="B19" s="5" t="s">
        <v>255</v>
      </c>
      <c r="C19" s="28">
        <v>61526</v>
      </c>
      <c r="D19" s="16">
        <v>41132</v>
      </c>
      <c r="E19" s="17">
        <f>C19-D19</f>
        <v>20394</v>
      </c>
      <c r="F19" s="16">
        <v>9180</v>
      </c>
      <c r="G19" s="16">
        <v>6250</v>
      </c>
      <c r="H19" s="17">
        <f>F19-G19</f>
        <v>2930</v>
      </c>
    </row>
    <row r="20" spans="2:8" x14ac:dyDescent="0.2">
      <c r="B20" s="5" t="s">
        <v>254</v>
      </c>
      <c r="C20" s="28">
        <v>63379</v>
      </c>
      <c r="D20" s="16">
        <v>42989</v>
      </c>
      <c r="E20" s="17">
        <f>C20-D20</f>
        <v>20390</v>
      </c>
      <c r="F20" s="16">
        <v>9884</v>
      </c>
      <c r="G20" s="16">
        <v>6793</v>
      </c>
      <c r="H20" s="17">
        <f>F20-G20</f>
        <v>3091</v>
      </c>
    </row>
    <row r="21" spans="2:8" x14ac:dyDescent="0.2">
      <c r="C21" s="11"/>
    </row>
    <row r="22" spans="2:8" x14ac:dyDescent="0.2">
      <c r="B22" s="5" t="s">
        <v>253</v>
      </c>
      <c r="C22" s="28">
        <v>70717</v>
      </c>
      <c r="D22" s="16">
        <v>49282</v>
      </c>
      <c r="E22" s="17">
        <f>C22-D22</f>
        <v>21435</v>
      </c>
      <c r="F22" s="16">
        <v>10320</v>
      </c>
      <c r="G22" s="16">
        <v>7383</v>
      </c>
      <c r="H22" s="17">
        <f>F22-G22</f>
        <v>2937</v>
      </c>
    </row>
    <row r="23" spans="2:8" x14ac:dyDescent="0.2">
      <c r="B23" s="5" t="s">
        <v>251</v>
      </c>
      <c r="C23" s="28">
        <v>72938</v>
      </c>
      <c r="D23" s="16">
        <v>48998</v>
      </c>
      <c r="E23" s="17">
        <f>C23-D23</f>
        <v>23940</v>
      </c>
      <c r="F23" s="16">
        <v>10339</v>
      </c>
      <c r="G23" s="16">
        <v>7281</v>
      </c>
      <c r="H23" s="17">
        <f>F23-G23</f>
        <v>3058</v>
      </c>
    </row>
    <row r="24" spans="2:8" x14ac:dyDescent="0.2">
      <c r="B24" s="5" t="s">
        <v>250</v>
      </c>
      <c r="C24" s="28">
        <v>76470</v>
      </c>
      <c r="D24" s="16">
        <v>53042</v>
      </c>
      <c r="E24" s="17">
        <f>C24-D24</f>
        <v>23428</v>
      </c>
      <c r="F24" s="16">
        <v>11534</v>
      </c>
      <c r="G24" s="16">
        <v>7968</v>
      </c>
      <c r="H24" s="17">
        <f>F24-G24</f>
        <v>3566</v>
      </c>
    </row>
    <row r="25" spans="2:8" x14ac:dyDescent="0.2">
      <c r="B25" s="1" t="s">
        <v>335</v>
      </c>
      <c r="C25" s="50">
        <v>89146</v>
      </c>
      <c r="D25" s="3">
        <v>61172</v>
      </c>
      <c r="E25" s="4">
        <f>C25-D25</f>
        <v>27974</v>
      </c>
      <c r="F25" s="3">
        <v>12656</v>
      </c>
      <c r="G25" s="3">
        <v>8806</v>
      </c>
      <c r="H25" s="4">
        <f>F25-G25</f>
        <v>3850</v>
      </c>
    </row>
    <row r="26" spans="2:8" ht="18" thickBot="1" x14ac:dyDescent="0.25">
      <c r="B26" s="7"/>
      <c r="C26" s="18"/>
      <c r="D26" s="7"/>
      <c r="E26" s="7"/>
      <c r="F26" s="7"/>
      <c r="G26" s="7"/>
      <c r="H26" s="7"/>
    </row>
    <row r="27" spans="2:8" x14ac:dyDescent="0.2">
      <c r="C27" s="25"/>
      <c r="D27" s="26" t="s">
        <v>334</v>
      </c>
      <c r="E27" s="10"/>
      <c r="F27" s="14" t="s">
        <v>333</v>
      </c>
      <c r="G27" s="10"/>
      <c r="H27" s="10"/>
    </row>
    <row r="28" spans="2:8" x14ac:dyDescent="0.2">
      <c r="C28" s="11"/>
      <c r="D28" s="10"/>
      <c r="E28" s="10"/>
      <c r="F28" s="11"/>
      <c r="G28" s="10"/>
      <c r="H28" s="10"/>
    </row>
    <row r="29" spans="2:8" x14ac:dyDescent="0.2">
      <c r="B29" s="10"/>
      <c r="C29" s="13" t="s">
        <v>10</v>
      </c>
      <c r="D29" s="13" t="s">
        <v>188</v>
      </c>
      <c r="E29" s="13" t="s">
        <v>187</v>
      </c>
      <c r="F29" s="13" t="s">
        <v>10</v>
      </c>
      <c r="G29" s="13" t="s">
        <v>188</v>
      </c>
      <c r="H29" s="13" t="s">
        <v>187</v>
      </c>
    </row>
    <row r="30" spans="2:8" x14ac:dyDescent="0.2">
      <c r="C30" s="45" t="s">
        <v>261</v>
      </c>
      <c r="D30" s="24" t="s">
        <v>261</v>
      </c>
      <c r="E30" s="24" t="s">
        <v>261</v>
      </c>
      <c r="F30" s="24" t="s">
        <v>332</v>
      </c>
      <c r="G30" s="24" t="s">
        <v>332</v>
      </c>
      <c r="H30" s="24" t="s">
        <v>332</v>
      </c>
    </row>
    <row r="31" spans="2:8" x14ac:dyDescent="0.2">
      <c r="B31" s="5" t="s">
        <v>331</v>
      </c>
      <c r="C31" s="28">
        <v>1636</v>
      </c>
      <c r="D31" s="16">
        <v>1112</v>
      </c>
      <c r="E31" s="17">
        <f>C31-D31</f>
        <v>524</v>
      </c>
      <c r="F31" s="51">
        <f>C31/C12*100</f>
        <v>2.3566695476807835</v>
      </c>
      <c r="G31" s="51">
        <f>D31/D12*100</f>
        <v>2.4966322406825325</v>
      </c>
      <c r="H31" s="51">
        <f>E31/E12*100</f>
        <v>2.1061093247588425</v>
      </c>
    </row>
    <row r="32" spans="2:8" x14ac:dyDescent="0.2">
      <c r="B32" s="5" t="s">
        <v>330</v>
      </c>
      <c r="C32" s="28">
        <v>2144</v>
      </c>
      <c r="D32" s="16">
        <v>1437</v>
      </c>
      <c r="E32" s="17">
        <f>C32-D32</f>
        <v>707</v>
      </c>
      <c r="F32" s="51">
        <f>C32/C13*100</f>
        <v>3.3860294698273821</v>
      </c>
      <c r="G32" s="51">
        <f>D32/D13*100</f>
        <v>3.5853293413173648</v>
      </c>
      <c r="H32" s="51">
        <f>E32/E13*100</f>
        <v>3.0422995825982189</v>
      </c>
    </row>
    <row r="33" spans="2:8" x14ac:dyDescent="0.2">
      <c r="B33" s="5" t="s">
        <v>259</v>
      </c>
      <c r="C33" s="28">
        <v>1863</v>
      </c>
      <c r="D33" s="16">
        <v>1268</v>
      </c>
      <c r="E33" s="17">
        <f>C33-D33</f>
        <v>595</v>
      </c>
      <c r="F33" s="51">
        <f>C33/C14*100</f>
        <v>3.0583600098497907</v>
      </c>
      <c r="G33" s="51">
        <f>D33/D14*100</f>
        <v>3.337720452750724</v>
      </c>
      <c r="H33" s="51">
        <f>E33/E14*100</f>
        <v>2.5954198473282442</v>
      </c>
    </row>
    <row r="34" spans="2:8" x14ac:dyDescent="0.2">
      <c r="B34" s="5" t="s">
        <v>258</v>
      </c>
      <c r="C34" s="28">
        <v>1496</v>
      </c>
      <c r="D34" s="16">
        <v>1114</v>
      </c>
      <c r="E34" s="17">
        <f>C34-D34</f>
        <v>382</v>
      </c>
      <c r="F34" s="51">
        <f>C34/C15*100</f>
        <v>2.7961048913145059</v>
      </c>
      <c r="G34" s="51">
        <f>D34/D15*100</f>
        <v>3.210559686437259</v>
      </c>
      <c r="H34" s="51">
        <f>E34/E15*100</f>
        <v>2.0313746344057431</v>
      </c>
    </row>
    <row r="35" spans="2:8" x14ac:dyDescent="0.2">
      <c r="C35" s="11"/>
    </row>
    <row r="36" spans="2:8" x14ac:dyDescent="0.2">
      <c r="B36" s="5" t="s">
        <v>257</v>
      </c>
      <c r="C36" s="28">
        <v>1417</v>
      </c>
      <c r="D36" s="16">
        <v>1038</v>
      </c>
      <c r="E36" s="17">
        <f>C36-D36</f>
        <v>379</v>
      </c>
      <c r="F36" s="51">
        <f>C36/C17*100</f>
        <v>2.7900291407419076</v>
      </c>
      <c r="G36" s="51">
        <f>D36/D17*100</f>
        <v>3.0664697193500738</v>
      </c>
      <c r="H36" s="51">
        <f>E36/E17*100</f>
        <v>2.2375723225882633</v>
      </c>
    </row>
    <row r="37" spans="2:8" x14ac:dyDescent="0.2">
      <c r="B37" s="5" t="s">
        <v>256</v>
      </c>
      <c r="C37" s="28">
        <v>1500</v>
      </c>
      <c r="D37" s="16">
        <v>1096</v>
      </c>
      <c r="E37" s="17">
        <f>C37-D37</f>
        <v>404</v>
      </c>
      <c r="F37" s="51">
        <f>C37/C18*100</f>
        <v>2.762024011195404</v>
      </c>
      <c r="G37" s="51">
        <f>D37/D18*100</f>
        <v>2.9933087532432063</v>
      </c>
      <c r="H37" s="51">
        <f>E37/E18*100</f>
        <v>2.2833889108687053</v>
      </c>
    </row>
    <row r="38" spans="2:8" x14ac:dyDescent="0.2">
      <c r="B38" s="5" t="s">
        <v>255</v>
      </c>
      <c r="C38" s="28">
        <v>1630</v>
      </c>
      <c r="D38" s="16">
        <v>1180</v>
      </c>
      <c r="E38" s="17">
        <f>C38-D38</f>
        <v>450</v>
      </c>
      <c r="F38" s="51">
        <f>C38/C19*100</f>
        <v>2.6492864805123038</v>
      </c>
      <c r="G38" s="51">
        <f>D38/D19*100</f>
        <v>2.8688126033258774</v>
      </c>
      <c r="H38" s="51">
        <f>E38/E19*100</f>
        <v>2.206531332744925</v>
      </c>
    </row>
    <row r="39" spans="2:8" x14ac:dyDescent="0.2">
      <c r="B39" s="5" t="s">
        <v>254</v>
      </c>
      <c r="C39" s="28">
        <v>2112</v>
      </c>
      <c r="D39" s="16">
        <v>1543</v>
      </c>
      <c r="E39" s="17">
        <f>C39-D39</f>
        <v>569</v>
      </c>
      <c r="F39" s="51">
        <f>C39/C20*100</f>
        <v>3.3323340538664223</v>
      </c>
      <c r="G39" s="51">
        <f>D39/D20*100</f>
        <v>3.5892902835609108</v>
      </c>
      <c r="H39" s="51">
        <f>E39/E20*100</f>
        <v>2.7905836194212852</v>
      </c>
    </row>
    <row r="40" spans="2:8" x14ac:dyDescent="0.2">
      <c r="C40" s="11"/>
    </row>
    <row r="41" spans="2:8" x14ac:dyDescent="0.2">
      <c r="B41" s="5" t="s">
        <v>253</v>
      </c>
      <c r="C41" s="28">
        <v>2142</v>
      </c>
      <c r="D41" s="16">
        <v>1614</v>
      </c>
      <c r="E41" s="17">
        <f>C41-D41</f>
        <v>528</v>
      </c>
      <c r="F41" s="51">
        <f>C41/C22*100</f>
        <v>3.0289746454176503</v>
      </c>
      <c r="G41" s="51">
        <f>D41/D22*100</f>
        <v>3.2750294225072039</v>
      </c>
      <c r="H41" s="51">
        <f>E41/E22*100</f>
        <v>2.463261021693492</v>
      </c>
    </row>
    <row r="42" spans="2:8" x14ac:dyDescent="0.2">
      <c r="B42" s="5" t="s">
        <v>251</v>
      </c>
      <c r="C42" s="28">
        <v>2208</v>
      </c>
      <c r="D42" s="16">
        <v>1642</v>
      </c>
      <c r="E42" s="17">
        <f>C42-D42</f>
        <v>566</v>
      </c>
      <c r="F42" s="51">
        <f>C42/C23*100</f>
        <v>3.0272286051166741</v>
      </c>
      <c r="G42" s="51">
        <f>D42/D23*100</f>
        <v>3.3511571900893911</v>
      </c>
      <c r="H42" s="51">
        <f>E42/E23*100</f>
        <v>2.3642439431913118</v>
      </c>
    </row>
    <row r="43" spans="2:8" x14ac:dyDescent="0.2">
      <c r="B43" s="5" t="s">
        <v>250</v>
      </c>
      <c r="C43" s="28">
        <v>2018</v>
      </c>
      <c r="D43" s="16">
        <v>1458</v>
      </c>
      <c r="E43" s="17">
        <f>C43-D43</f>
        <v>560</v>
      </c>
      <c r="F43" s="51">
        <f>C43/C24*100</f>
        <v>2.6389433764875116</v>
      </c>
      <c r="G43" s="51">
        <f>D43/D24*100</f>
        <v>2.7487651295200028</v>
      </c>
      <c r="H43" s="51">
        <f>E43/E24*100</f>
        <v>2.3903022024927436</v>
      </c>
    </row>
    <row r="44" spans="2:8" x14ac:dyDescent="0.2">
      <c r="B44" s="1" t="s">
        <v>248</v>
      </c>
      <c r="C44" s="50">
        <v>2020</v>
      </c>
      <c r="D44" s="3">
        <v>1577</v>
      </c>
      <c r="E44" s="4">
        <f>C44-D44</f>
        <v>443</v>
      </c>
      <c r="F44" s="49">
        <f>C44/C25*100</f>
        <v>2.2659457519125925</v>
      </c>
      <c r="G44" s="49">
        <f>D44/D25*100</f>
        <v>2.5779768521545803</v>
      </c>
      <c r="H44" s="49">
        <f>E44/E25*100</f>
        <v>1.5836133552584544</v>
      </c>
    </row>
    <row r="45" spans="2:8" ht="18" thickBot="1" x14ac:dyDescent="0.25">
      <c r="B45" s="7"/>
      <c r="C45" s="18"/>
      <c r="D45" s="7"/>
      <c r="E45" s="7"/>
      <c r="F45" s="7"/>
      <c r="G45" s="7"/>
      <c r="H45" s="7"/>
    </row>
    <row r="46" spans="2:8" x14ac:dyDescent="0.2">
      <c r="C46" s="5" t="s">
        <v>235</v>
      </c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9"/>
  <sheetViews>
    <sheetView showGridLines="0" zoomScale="75" workbookViewId="0"/>
  </sheetViews>
  <sheetFormatPr defaultColWidth="12.69921875" defaultRowHeight="17.25" x14ac:dyDescent="0.2"/>
  <cols>
    <col min="1" max="1" width="10.69921875" style="6" customWidth="1"/>
    <col min="2" max="2" width="21.69921875" style="6" customWidth="1"/>
    <col min="3" max="8" width="13.69921875" style="6" customWidth="1"/>
    <col min="9" max="16384" width="12.69921875" style="6"/>
  </cols>
  <sheetData>
    <row r="1" spans="1:8" x14ac:dyDescent="0.2">
      <c r="A1" s="5"/>
    </row>
    <row r="6" spans="1:8" x14ac:dyDescent="0.2">
      <c r="D6" s="1" t="s">
        <v>351</v>
      </c>
    </row>
    <row r="7" spans="1:8" x14ac:dyDescent="0.2">
      <c r="C7" s="5" t="s">
        <v>350</v>
      </c>
    </row>
    <row r="8" spans="1:8" ht="18" thickBot="1" x14ac:dyDescent="0.25">
      <c r="B8" s="7"/>
      <c r="C8" s="8" t="s">
        <v>349</v>
      </c>
      <c r="D8" s="7"/>
      <c r="E8" s="7"/>
      <c r="F8" s="7"/>
      <c r="G8" s="7"/>
      <c r="H8" s="7"/>
    </row>
    <row r="9" spans="1:8" x14ac:dyDescent="0.2">
      <c r="C9" s="11"/>
      <c r="E9" s="11"/>
      <c r="G9" s="11"/>
    </row>
    <row r="10" spans="1:8" x14ac:dyDescent="0.2">
      <c r="C10" s="14" t="s">
        <v>348</v>
      </c>
      <c r="D10" s="10"/>
      <c r="E10" s="14" t="s">
        <v>268</v>
      </c>
      <c r="F10" s="10"/>
      <c r="G10" s="14" t="s">
        <v>347</v>
      </c>
      <c r="H10" s="10"/>
    </row>
    <row r="11" spans="1:8" x14ac:dyDescent="0.2">
      <c r="B11" s="10"/>
      <c r="C11" s="13" t="s">
        <v>345</v>
      </c>
      <c r="D11" s="13" t="s">
        <v>346</v>
      </c>
      <c r="E11" s="13" t="s">
        <v>345</v>
      </c>
      <c r="F11" s="13" t="s">
        <v>346</v>
      </c>
      <c r="G11" s="13" t="s">
        <v>345</v>
      </c>
      <c r="H11" s="13" t="s">
        <v>344</v>
      </c>
    </row>
    <row r="12" spans="1:8" x14ac:dyDescent="0.2">
      <c r="C12" s="45" t="s">
        <v>262</v>
      </c>
      <c r="D12" s="24" t="s">
        <v>262</v>
      </c>
      <c r="E12" s="24" t="s">
        <v>261</v>
      </c>
      <c r="F12" s="24" t="s">
        <v>261</v>
      </c>
      <c r="G12" s="24" t="s">
        <v>261</v>
      </c>
      <c r="H12" s="24" t="s">
        <v>261</v>
      </c>
    </row>
    <row r="13" spans="1:8" x14ac:dyDescent="0.2">
      <c r="B13" s="5" t="s">
        <v>331</v>
      </c>
      <c r="C13" s="28">
        <v>740</v>
      </c>
      <c r="D13" s="16">
        <v>140</v>
      </c>
      <c r="E13" s="16">
        <v>285</v>
      </c>
      <c r="F13" s="16">
        <v>31</v>
      </c>
      <c r="G13" s="16">
        <v>141</v>
      </c>
      <c r="H13" s="16">
        <v>23</v>
      </c>
    </row>
    <row r="14" spans="1:8" x14ac:dyDescent="0.2">
      <c r="B14" s="5" t="s">
        <v>330</v>
      </c>
      <c r="C14" s="28">
        <v>735</v>
      </c>
      <c r="D14" s="16">
        <v>135</v>
      </c>
      <c r="E14" s="16">
        <v>330</v>
      </c>
      <c r="F14" s="16">
        <v>35</v>
      </c>
      <c r="G14" s="16">
        <v>151</v>
      </c>
      <c r="H14" s="16">
        <v>27</v>
      </c>
    </row>
    <row r="15" spans="1:8" x14ac:dyDescent="0.2">
      <c r="B15" s="5" t="s">
        <v>259</v>
      </c>
      <c r="C15" s="28">
        <v>785</v>
      </c>
      <c r="D15" s="16">
        <v>157</v>
      </c>
      <c r="E15" s="16">
        <v>301</v>
      </c>
      <c r="F15" s="16">
        <v>46</v>
      </c>
      <c r="G15" s="16">
        <v>142</v>
      </c>
      <c r="H15" s="16">
        <v>32</v>
      </c>
    </row>
    <row r="16" spans="1:8" x14ac:dyDescent="0.2">
      <c r="B16" s="5" t="s">
        <v>258</v>
      </c>
      <c r="C16" s="28">
        <v>717</v>
      </c>
      <c r="D16" s="16">
        <v>133</v>
      </c>
      <c r="E16" s="16">
        <v>413</v>
      </c>
      <c r="F16" s="16">
        <v>62</v>
      </c>
      <c r="G16" s="16">
        <v>159</v>
      </c>
      <c r="H16" s="16">
        <v>45</v>
      </c>
    </row>
    <row r="17" spans="1:8" x14ac:dyDescent="0.2">
      <c r="C17" s="11"/>
    </row>
    <row r="18" spans="1:8" x14ac:dyDescent="0.2">
      <c r="B18" s="5" t="s">
        <v>257</v>
      </c>
      <c r="C18" s="28">
        <v>546</v>
      </c>
      <c r="D18" s="16">
        <v>146</v>
      </c>
      <c r="E18" s="16">
        <v>432</v>
      </c>
      <c r="F18" s="16">
        <v>100</v>
      </c>
      <c r="G18" s="16">
        <v>180</v>
      </c>
      <c r="H18" s="16">
        <v>59</v>
      </c>
    </row>
    <row r="19" spans="1:8" x14ac:dyDescent="0.2">
      <c r="B19" s="5" t="s">
        <v>256</v>
      </c>
      <c r="C19" s="28">
        <v>657</v>
      </c>
      <c r="D19" s="16">
        <v>162</v>
      </c>
      <c r="E19" s="16">
        <v>427</v>
      </c>
      <c r="F19" s="16">
        <v>100</v>
      </c>
      <c r="G19" s="16">
        <v>164</v>
      </c>
      <c r="H19" s="16">
        <v>60</v>
      </c>
    </row>
    <row r="20" spans="1:8" x14ac:dyDescent="0.2">
      <c r="B20" s="5" t="s">
        <v>255</v>
      </c>
      <c r="C20" s="28">
        <v>772</v>
      </c>
      <c r="D20" s="16">
        <v>181</v>
      </c>
      <c r="E20" s="16">
        <v>472</v>
      </c>
      <c r="F20" s="16">
        <v>95</v>
      </c>
      <c r="G20" s="16">
        <v>124</v>
      </c>
      <c r="H20" s="16">
        <v>47</v>
      </c>
    </row>
    <row r="21" spans="1:8" x14ac:dyDescent="0.2">
      <c r="B21" s="5" t="s">
        <v>254</v>
      </c>
      <c r="C21" s="28">
        <v>847</v>
      </c>
      <c r="D21" s="16">
        <v>214</v>
      </c>
      <c r="E21" s="16">
        <v>434</v>
      </c>
      <c r="F21" s="16">
        <v>105</v>
      </c>
      <c r="G21" s="16">
        <v>158</v>
      </c>
      <c r="H21" s="16">
        <v>64</v>
      </c>
    </row>
    <row r="22" spans="1:8" x14ac:dyDescent="0.2">
      <c r="C22" s="11"/>
    </row>
    <row r="23" spans="1:8" x14ac:dyDescent="0.2">
      <c r="B23" s="5" t="s">
        <v>253</v>
      </c>
      <c r="C23" s="28">
        <v>846</v>
      </c>
      <c r="D23" s="16">
        <v>226</v>
      </c>
      <c r="E23" s="16">
        <v>475</v>
      </c>
      <c r="F23" s="16">
        <v>133</v>
      </c>
      <c r="G23" s="16">
        <v>165</v>
      </c>
      <c r="H23" s="16">
        <v>72</v>
      </c>
    </row>
    <row r="24" spans="1:8" x14ac:dyDescent="0.2">
      <c r="B24" s="5" t="s">
        <v>251</v>
      </c>
      <c r="C24" s="28">
        <v>916</v>
      </c>
      <c r="D24" s="16">
        <v>258</v>
      </c>
      <c r="E24" s="16">
        <v>486</v>
      </c>
      <c r="F24" s="16">
        <v>156</v>
      </c>
      <c r="G24" s="16">
        <v>162</v>
      </c>
      <c r="H24" s="16">
        <v>77</v>
      </c>
    </row>
    <row r="25" spans="1:8" x14ac:dyDescent="0.2">
      <c r="B25" s="5" t="s">
        <v>250</v>
      </c>
      <c r="C25" s="28">
        <v>1066</v>
      </c>
      <c r="D25" s="16">
        <v>293</v>
      </c>
      <c r="E25" s="16">
        <v>592</v>
      </c>
      <c r="F25" s="16">
        <v>188</v>
      </c>
      <c r="G25" s="16">
        <v>133</v>
      </c>
      <c r="H25" s="16">
        <v>68</v>
      </c>
    </row>
    <row r="26" spans="1:8" x14ac:dyDescent="0.2">
      <c r="B26" s="1" t="s">
        <v>343</v>
      </c>
      <c r="C26" s="50">
        <v>967</v>
      </c>
      <c r="D26" s="3">
        <v>275</v>
      </c>
      <c r="E26" s="3">
        <v>524</v>
      </c>
      <c r="F26" s="3">
        <v>157</v>
      </c>
      <c r="G26" s="3">
        <v>148</v>
      </c>
      <c r="H26" s="3">
        <v>74</v>
      </c>
    </row>
    <row r="27" spans="1:8" ht="18" thickBot="1" x14ac:dyDescent="0.25">
      <c r="B27" s="20"/>
      <c r="C27" s="53"/>
      <c r="D27" s="52"/>
      <c r="E27" s="52"/>
      <c r="F27" s="52"/>
      <c r="G27" s="52"/>
      <c r="H27" s="52"/>
    </row>
    <row r="28" spans="1:8" x14ac:dyDescent="0.2">
      <c r="B28" s="4"/>
      <c r="C28" s="5" t="s">
        <v>235</v>
      </c>
      <c r="D28" s="4"/>
      <c r="E28" s="4"/>
      <c r="F28" s="4"/>
      <c r="G28" s="4"/>
      <c r="H28" s="4"/>
    </row>
    <row r="29" spans="1:8" x14ac:dyDescent="0.2">
      <c r="A29" s="5"/>
      <c r="B29" s="4"/>
      <c r="C29" s="4"/>
      <c r="D29" s="4"/>
      <c r="E29" s="4"/>
      <c r="F29" s="4"/>
      <c r="G29" s="4"/>
      <c r="H29" s="4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2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3"/>
  <sheetViews>
    <sheetView showGridLines="0" zoomScale="75" workbookViewId="0"/>
  </sheetViews>
  <sheetFormatPr defaultColWidth="11.69921875" defaultRowHeight="17.25" x14ac:dyDescent="0.2"/>
  <cols>
    <col min="1" max="1" width="10.69921875" style="6" customWidth="1"/>
    <col min="2" max="2" width="16.69921875" style="6" customWidth="1"/>
    <col min="3" max="8" width="12.69921875" style="6" customWidth="1"/>
    <col min="9" max="16384" width="11.69921875" style="6"/>
  </cols>
  <sheetData>
    <row r="1" spans="1:8" x14ac:dyDescent="0.2">
      <c r="A1" s="5"/>
    </row>
    <row r="6" spans="1:8" x14ac:dyDescent="0.2">
      <c r="E6" s="1" t="s">
        <v>364</v>
      </c>
    </row>
    <row r="7" spans="1:8" ht="18" thickBot="1" x14ac:dyDescent="0.25">
      <c r="B7" s="7"/>
      <c r="C7" s="7"/>
      <c r="D7" s="7"/>
      <c r="E7" s="7"/>
      <c r="F7" s="7"/>
      <c r="G7" s="7"/>
      <c r="H7" s="7"/>
    </row>
    <row r="8" spans="1:8" x14ac:dyDescent="0.2">
      <c r="C8" s="9" t="s">
        <v>363</v>
      </c>
      <c r="D8" s="12" t="s">
        <v>362</v>
      </c>
      <c r="E8" s="12" t="s">
        <v>361</v>
      </c>
      <c r="F8" s="11"/>
      <c r="G8" s="11"/>
      <c r="H8" s="11"/>
    </row>
    <row r="9" spans="1:8" x14ac:dyDescent="0.2">
      <c r="B9" s="10"/>
      <c r="C9" s="14" t="s">
        <v>360</v>
      </c>
      <c r="D9" s="13" t="s">
        <v>359</v>
      </c>
      <c r="E9" s="13" t="s">
        <v>358</v>
      </c>
      <c r="F9" s="14" t="s">
        <v>357</v>
      </c>
      <c r="G9" s="14" t="s">
        <v>356</v>
      </c>
      <c r="H9" s="14" t="s">
        <v>355</v>
      </c>
    </row>
    <row r="10" spans="1:8" x14ac:dyDescent="0.2">
      <c r="C10" s="45" t="s">
        <v>261</v>
      </c>
      <c r="D10" s="24" t="s">
        <v>262</v>
      </c>
      <c r="E10" s="24" t="s">
        <v>262</v>
      </c>
      <c r="F10" s="24" t="s">
        <v>262</v>
      </c>
      <c r="G10" s="24" t="s">
        <v>262</v>
      </c>
      <c r="H10" s="24" t="s">
        <v>262</v>
      </c>
    </row>
    <row r="11" spans="1:8" x14ac:dyDescent="0.2">
      <c r="B11" s="5" t="s">
        <v>354</v>
      </c>
      <c r="C11" s="28">
        <v>44</v>
      </c>
      <c r="D11" s="16">
        <v>6703</v>
      </c>
      <c r="E11" s="16">
        <v>210</v>
      </c>
      <c r="F11" s="16">
        <v>1998</v>
      </c>
      <c r="G11" s="16">
        <v>38142</v>
      </c>
      <c r="H11" s="16">
        <v>9286</v>
      </c>
    </row>
    <row r="12" spans="1:8" x14ac:dyDescent="0.2">
      <c r="B12" s="5" t="s">
        <v>258</v>
      </c>
      <c r="C12" s="28">
        <v>54</v>
      </c>
      <c r="D12" s="16">
        <v>6554</v>
      </c>
      <c r="E12" s="16">
        <v>210</v>
      </c>
      <c r="F12" s="16">
        <v>1472</v>
      </c>
      <c r="G12" s="16">
        <v>27823</v>
      </c>
      <c r="H12" s="16">
        <v>6752</v>
      </c>
    </row>
    <row r="13" spans="1:8" x14ac:dyDescent="0.2">
      <c r="B13" s="5" t="s">
        <v>257</v>
      </c>
      <c r="C13" s="28">
        <v>19</v>
      </c>
      <c r="D13" s="16">
        <v>5955</v>
      </c>
      <c r="E13" s="16">
        <v>233</v>
      </c>
      <c r="F13" s="16">
        <v>1006</v>
      </c>
      <c r="G13" s="16">
        <v>18590</v>
      </c>
      <c r="H13" s="16">
        <v>5251</v>
      </c>
    </row>
    <row r="14" spans="1:8" x14ac:dyDescent="0.2">
      <c r="B14" s="5" t="s">
        <v>256</v>
      </c>
      <c r="C14" s="28">
        <v>8</v>
      </c>
      <c r="D14" s="16">
        <v>5657</v>
      </c>
      <c r="E14" s="16">
        <v>230</v>
      </c>
      <c r="F14" s="16">
        <v>897</v>
      </c>
      <c r="G14" s="16">
        <v>17192</v>
      </c>
      <c r="H14" s="16">
        <v>2603</v>
      </c>
    </row>
    <row r="15" spans="1:8" x14ac:dyDescent="0.2">
      <c r="B15" s="5" t="s">
        <v>255</v>
      </c>
      <c r="C15" s="28">
        <v>29</v>
      </c>
      <c r="D15" s="16">
        <v>5024</v>
      </c>
      <c r="E15" s="16">
        <v>209</v>
      </c>
      <c r="F15" s="16">
        <v>914</v>
      </c>
      <c r="G15" s="16">
        <v>14923</v>
      </c>
      <c r="H15" s="16">
        <v>10166</v>
      </c>
    </row>
    <row r="16" spans="1:8" x14ac:dyDescent="0.2">
      <c r="C16" s="11"/>
    </row>
    <row r="17" spans="2:8" x14ac:dyDescent="0.2">
      <c r="B17" s="5" t="s">
        <v>254</v>
      </c>
      <c r="C17" s="28">
        <v>20</v>
      </c>
      <c r="D17" s="16">
        <v>4493</v>
      </c>
      <c r="E17" s="16">
        <v>229</v>
      </c>
      <c r="F17" s="16">
        <v>623</v>
      </c>
      <c r="G17" s="16">
        <v>11080</v>
      </c>
      <c r="H17" s="16">
        <v>13661</v>
      </c>
    </row>
    <row r="18" spans="2:8" x14ac:dyDescent="0.2">
      <c r="B18" s="5" t="s">
        <v>253</v>
      </c>
      <c r="C18" s="28">
        <v>12</v>
      </c>
      <c r="D18" s="16">
        <v>3053</v>
      </c>
      <c r="E18" s="16">
        <v>244</v>
      </c>
      <c r="F18" s="16">
        <v>510</v>
      </c>
      <c r="G18" s="16">
        <v>8403</v>
      </c>
      <c r="H18" s="16">
        <v>8877</v>
      </c>
    </row>
    <row r="19" spans="2:8" x14ac:dyDescent="0.2">
      <c r="B19" s="5" t="s">
        <v>251</v>
      </c>
      <c r="C19" s="28">
        <v>17</v>
      </c>
      <c r="D19" s="16">
        <v>1116</v>
      </c>
      <c r="E19" s="27" t="s">
        <v>352</v>
      </c>
      <c r="F19" s="16">
        <v>366</v>
      </c>
      <c r="G19" s="16">
        <v>5756</v>
      </c>
      <c r="H19" s="16">
        <v>2127</v>
      </c>
    </row>
    <row r="20" spans="2:8" x14ac:dyDescent="0.2">
      <c r="B20" s="5" t="s">
        <v>250</v>
      </c>
      <c r="C20" s="28">
        <v>32</v>
      </c>
      <c r="D20" s="16">
        <v>761</v>
      </c>
      <c r="E20" s="27" t="s">
        <v>352</v>
      </c>
      <c r="F20" s="16">
        <v>275</v>
      </c>
      <c r="G20" s="16">
        <v>4368</v>
      </c>
      <c r="H20" s="16">
        <v>2078</v>
      </c>
    </row>
    <row r="21" spans="2:8" x14ac:dyDescent="0.2">
      <c r="B21" s="1" t="s">
        <v>353</v>
      </c>
      <c r="C21" s="50">
        <v>36</v>
      </c>
      <c r="D21" s="3">
        <v>631</v>
      </c>
      <c r="E21" s="54" t="s">
        <v>352</v>
      </c>
      <c r="F21" s="3">
        <v>202</v>
      </c>
      <c r="G21" s="3">
        <v>3176</v>
      </c>
      <c r="H21" s="3">
        <v>1802</v>
      </c>
    </row>
    <row r="22" spans="2:8" ht="18" thickBot="1" x14ac:dyDescent="0.25">
      <c r="B22" s="7"/>
      <c r="C22" s="18"/>
      <c r="D22" s="7"/>
      <c r="E22" s="7"/>
      <c r="F22" s="7"/>
      <c r="G22" s="7"/>
      <c r="H22" s="7"/>
    </row>
    <row r="23" spans="2:8" x14ac:dyDescent="0.2">
      <c r="C23" s="5" t="s">
        <v>235</v>
      </c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53"/>
  <sheetViews>
    <sheetView showGridLines="0" zoomScale="75" workbookViewId="0"/>
  </sheetViews>
  <sheetFormatPr defaultColWidth="11.69921875" defaultRowHeight="17.25" x14ac:dyDescent="0.2"/>
  <cols>
    <col min="1" max="1" width="10.69921875" style="6" customWidth="1"/>
    <col min="2" max="2" width="16.69921875" style="6" customWidth="1"/>
    <col min="3" max="8" width="12.69921875" style="6" customWidth="1"/>
    <col min="9" max="16384" width="11.69921875" style="6"/>
  </cols>
  <sheetData>
    <row r="1" spans="1:9" ht="15.75" customHeight="1" x14ac:dyDescent="0.2">
      <c r="A1" s="5"/>
    </row>
    <row r="2" spans="1:9" ht="15.75" customHeight="1" x14ac:dyDescent="0.2"/>
    <row r="3" spans="1:9" ht="15.75" customHeight="1" x14ac:dyDescent="0.2"/>
    <row r="6" spans="1:9" x14ac:dyDescent="0.2">
      <c r="E6" s="1" t="s">
        <v>414</v>
      </c>
    </row>
    <row r="7" spans="1:9" ht="18" thickBot="1" x14ac:dyDescent="0.25">
      <c r="B7" s="7"/>
      <c r="C7" s="40" t="s">
        <v>413</v>
      </c>
      <c r="D7" s="7"/>
      <c r="E7" s="8" t="s">
        <v>412</v>
      </c>
      <c r="F7" s="7"/>
      <c r="G7" s="7"/>
      <c r="H7" s="7"/>
      <c r="I7" s="7"/>
    </row>
    <row r="8" spans="1:9" x14ac:dyDescent="0.2">
      <c r="C8" s="11"/>
      <c r="D8" s="11"/>
      <c r="E8" s="11"/>
      <c r="F8" s="10"/>
      <c r="G8" s="11"/>
      <c r="H8" s="11"/>
      <c r="I8" s="11"/>
    </row>
    <row r="9" spans="1:9" x14ac:dyDescent="0.2">
      <c r="C9" s="12" t="s">
        <v>411</v>
      </c>
      <c r="D9" s="12" t="s">
        <v>410</v>
      </c>
      <c r="E9" s="12" t="s">
        <v>409</v>
      </c>
      <c r="F9" s="12" t="s">
        <v>408</v>
      </c>
      <c r="G9" s="12" t="s">
        <v>407</v>
      </c>
      <c r="H9" s="12" t="s">
        <v>406</v>
      </c>
      <c r="I9" s="12" t="s">
        <v>389</v>
      </c>
    </row>
    <row r="10" spans="1:9" x14ac:dyDescent="0.2">
      <c r="B10" s="10"/>
      <c r="C10" s="13" t="s">
        <v>405</v>
      </c>
      <c r="D10" s="14" t="s">
        <v>404</v>
      </c>
      <c r="E10" s="14" t="s">
        <v>403</v>
      </c>
      <c r="F10" s="14" t="s">
        <v>402</v>
      </c>
      <c r="G10" s="14" t="s">
        <v>401</v>
      </c>
      <c r="H10" s="14" t="s">
        <v>400</v>
      </c>
      <c r="I10" s="14" t="s">
        <v>399</v>
      </c>
    </row>
    <row r="11" spans="1:9" x14ac:dyDescent="0.2">
      <c r="C11" s="45" t="s">
        <v>262</v>
      </c>
      <c r="D11" s="24" t="s">
        <v>262</v>
      </c>
      <c r="E11" s="24" t="s">
        <v>262</v>
      </c>
      <c r="F11" s="24" t="s">
        <v>262</v>
      </c>
      <c r="H11" s="24" t="s">
        <v>332</v>
      </c>
      <c r="I11" s="24" t="s">
        <v>332</v>
      </c>
    </row>
    <row r="12" spans="1:9" x14ac:dyDescent="0.2">
      <c r="C12" s="11"/>
      <c r="F12" s="1" t="s">
        <v>380</v>
      </c>
    </row>
    <row r="13" spans="1:9" x14ac:dyDescent="0.2">
      <c r="B13" s="5" t="s">
        <v>398</v>
      </c>
      <c r="C13" s="28">
        <v>280</v>
      </c>
      <c r="D13" s="16">
        <v>528</v>
      </c>
      <c r="E13" s="16">
        <v>280</v>
      </c>
      <c r="F13" s="16">
        <v>240</v>
      </c>
      <c r="G13" s="43">
        <f>D13/C13</f>
        <v>1.8857142857142857</v>
      </c>
      <c r="H13" s="51">
        <f>E13/C13*100</f>
        <v>100</v>
      </c>
      <c r="I13" s="51">
        <f>F13/E13*100</f>
        <v>85.714285714285708</v>
      </c>
    </row>
    <row r="14" spans="1:9" x14ac:dyDescent="0.2">
      <c r="B14" s="5" t="s">
        <v>397</v>
      </c>
      <c r="C14" s="28">
        <v>250</v>
      </c>
      <c r="D14" s="16">
        <v>637</v>
      </c>
      <c r="E14" s="16">
        <v>250</v>
      </c>
      <c r="F14" s="16">
        <v>195</v>
      </c>
      <c r="G14" s="43">
        <f>D14/C14</f>
        <v>2.548</v>
      </c>
      <c r="H14" s="51">
        <f>E14/C14*100</f>
        <v>100</v>
      </c>
      <c r="I14" s="51">
        <f>F14/E14*100</f>
        <v>78</v>
      </c>
    </row>
    <row r="15" spans="1:9" x14ac:dyDescent="0.2">
      <c r="B15" s="5" t="s">
        <v>396</v>
      </c>
      <c r="C15" s="28">
        <v>217</v>
      </c>
      <c r="D15" s="16">
        <v>628</v>
      </c>
      <c r="E15" s="16">
        <v>216</v>
      </c>
      <c r="F15" s="16">
        <v>167</v>
      </c>
      <c r="G15" s="43">
        <f>D15/C15</f>
        <v>2.8940092165898617</v>
      </c>
      <c r="H15" s="51">
        <f>E15/C15*100</f>
        <v>99.539170506912441</v>
      </c>
      <c r="I15" s="51">
        <f>F15/E15*100</f>
        <v>77.31481481481481</v>
      </c>
    </row>
    <row r="16" spans="1:9" x14ac:dyDescent="0.2">
      <c r="B16" s="5" t="s">
        <v>395</v>
      </c>
      <c r="C16" s="28">
        <v>177</v>
      </c>
      <c r="D16" s="16">
        <v>766</v>
      </c>
      <c r="E16" s="16">
        <v>177</v>
      </c>
      <c r="F16" s="16">
        <v>142</v>
      </c>
      <c r="G16" s="43">
        <f>D16/C16</f>
        <v>4.3276836158192094</v>
      </c>
      <c r="H16" s="51">
        <f>E16/C16*100</f>
        <v>100</v>
      </c>
      <c r="I16" s="51">
        <f>F16/E16*100</f>
        <v>80.225988700564983</v>
      </c>
    </row>
    <row r="17" spans="2:9" x14ac:dyDescent="0.2">
      <c r="B17" s="5" t="s">
        <v>394</v>
      </c>
      <c r="C17" s="28">
        <v>182</v>
      </c>
      <c r="D17" s="16">
        <v>535</v>
      </c>
      <c r="E17" s="16">
        <v>182</v>
      </c>
      <c r="F17" s="16">
        <v>142</v>
      </c>
      <c r="G17" s="43">
        <f>D17/C17</f>
        <v>2.9395604395604398</v>
      </c>
      <c r="H17" s="51">
        <f>E17/C17*100</f>
        <v>100</v>
      </c>
      <c r="I17" s="51">
        <f>F17/E17*100</f>
        <v>78.021978021978029</v>
      </c>
    </row>
    <row r="18" spans="2:9" x14ac:dyDescent="0.2">
      <c r="B18" s="5" t="s">
        <v>378</v>
      </c>
      <c r="C18" s="28">
        <v>149</v>
      </c>
      <c r="D18" s="16">
        <v>396</v>
      </c>
      <c r="E18" s="16">
        <v>149</v>
      </c>
      <c r="F18" s="16">
        <v>132</v>
      </c>
      <c r="G18" s="43">
        <f>D18/C18</f>
        <v>2.6577181208053693</v>
      </c>
      <c r="H18" s="51">
        <f>E18/C18*100</f>
        <v>100</v>
      </c>
      <c r="I18" s="51">
        <f>F18/E18*100</f>
        <v>88.590604026845639</v>
      </c>
    </row>
    <row r="19" spans="2:9" x14ac:dyDescent="0.2">
      <c r="C19" s="11"/>
    </row>
    <row r="20" spans="2:9" x14ac:dyDescent="0.2">
      <c r="B20" s="5" t="s">
        <v>377</v>
      </c>
      <c r="C20" s="28">
        <v>102</v>
      </c>
      <c r="D20" s="16">
        <v>281</v>
      </c>
      <c r="E20" s="16">
        <v>101</v>
      </c>
      <c r="F20" s="16">
        <v>77</v>
      </c>
      <c r="G20" s="43">
        <f>D20/C20</f>
        <v>2.7549019607843137</v>
      </c>
      <c r="H20" s="51">
        <f>E20/C20*100</f>
        <v>99.019607843137265</v>
      </c>
      <c r="I20" s="51">
        <f>F20/E20*100</f>
        <v>76.237623762376245</v>
      </c>
    </row>
    <row r="21" spans="2:9" x14ac:dyDescent="0.2">
      <c r="B21" s="5" t="s">
        <v>376</v>
      </c>
      <c r="C21" s="28">
        <v>87</v>
      </c>
      <c r="D21" s="16">
        <v>235</v>
      </c>
      <c r="E21" s="16">
        <v>87</v>
      </c>
      <c r="F21" s="16">
        <v>73</v>
      </c>
      <c r="G21" s="43">
        <f>D21/C21</f>
        <v>2.7011494252873565</v>
      </c>
      <c r="H21" s="51">
        <f>E21/C21*100</f>
        <v>100</v>
      </c>
      <c r="I21" s="51">
        <f>F21/E21*100</f>
        <v>83.908045977011497</v>
      </c>
    </row>
    <row r="22" spans="2:9" x14ac:dyDescent="0.2">
      <c r="B22" s="5" t="s">
        <v>375</v>
      </c>
      <c r="C22" s="28">
        <v>68</v>
      </c>
      <c r="D22" s="16">
        <v>167</v>
      </c>
      <c r="E22" s="16">
        <v>68</v>
      </c>
      <c r="F22" s="16">
        <v>51</v>
      </c>
      <c r="G22" s="43">
        <f>D22/C22</f>
        <v>2.4558823529411766</v>
      </c>
      <c r="H22" s="51">
        <f>E22/C22*100</f>
        <v>100</v>
      </c>
      <c r="I22" s="51">
        <f>F22/E22*100</f>
        <v>75</v>
      </c>
    </row>
    <row r="23" spans="2:9" x14ac:dyDescent="0.2">
      <c r="B23" s="5" t="s">
        <v>374</v>
      </c>
      <c r="C23" s="28">
        <v>94</v>
      </c>
      <c r="D23" s="16">
        <v>143</v>
      </c>
      <c r="E23" s="16">
        <v>92</v>
      </c>
      <c r="F23" s="16">
        <v>71</v>
      </c>
      <c r="G23" s="43">
        <f>D23/C23</f>
        <v>1.5212765957446808</v>
      </c>
      <c r="H23" s="51">
        <f>E23/C23*100</f>
        <v>97.872340425531917</v>
      </c>
      <c r="I23" s="51">
        <f>F23/E23*100</f>
        <v>77.173913043478265</v>
      </c>
    </row>
    <row r="24" spans="2:9" x14ac:dyDescent="0.2">
      <c r="B24" s="1" t="s">
        <v>373</v>
      </c>
      <c r="C24" s="50">
        <v>70</v>
      </c>
      <c r="D24" s="3">
        <v>103</v>
      </c>
      <c r="E24" s="3">
        <v>55</v>
      </c>
      <c r="F24" s="3">
        <v>44</v>
      </c>
      <c r="G24" s="44">
        <f>D24/C24</f>
        <v>1.4714285714285715</v>
      </c>
      <c r="H24" s="49">
        <f>E24/C24*100</f>
        <v>78.571428571428569</v>
      </c>
      <c r="I24" s="49">
        <f>F24/E24*100</f>
        <v>80</v>
      </c>
    </row>
    <row r="25" spans="2:9" ht="18" thickBot="1" x14ac:dyDescent="0.25">
      <c r="B25" s="7"/>
      <c r="C25" s="18"/>
      <c r="D25" s="7"/>
      <c r="E25" s="7"/>
      <c r="F25" s="7"/>
      <c r="G25" s="7"/>
      <c r="H25" s="7"/>
      <c r="I25" s="7"/>
    </row>
    <row r="26" spans="2:9" x14ac:dyDescent="0.2">
      <c r="C26" s="5" t="s">
        <v>235</v>
      </c>
    </row>
    <row r="28" spans="2:9" ht="18" thickBot="1" x14ac:dyDescent="0.25">
      <c r="B28" s="7"/>
      <c r="C28" s="40" t="s">
        <v>393</v>
      </c>
      <c r="D28" s="7"/>
      <c r="E28" s="7"/>
      <c r="F28" s="7"/>
      <c r="G28" s="7"/>
      <c r="H28" s="7"/>
      <c r="I28" s="7"/>
    </row>
    <row r="29" spans="2:9" x14ac:dyDescent="0.2">
      <c r="C29" s="9" t="s">
        <v>392</v>
      </c>
      <c r="D29" s="45" t="s">
        <v>391</v>
      </c>
      <c r="E29" s="11"/>
      <c r="F29" s="10"/>
      <c r="G29" s="12" t="s">
        <v>390</v>
      </c>
      <c r="H29" s="11"/>
      <c r="I29" s="12" t="s">
        <v>389</v>
      </c>
    </row>
    <row r="30" spans="2:9" x14ac:dyDescent="0.2">
      <c r="B30" s="10"/>
      <c r="C30" s="14" t="s">
        <v>388</v>
      </c>
      <c r="D30" s="13" t="s">
        <v>387</v>
      </c>
      <c r="E30" s="13" t="s">
        <v>386</v>
      </c>
      <c r="F30" s="13" t="s">
        <v>385</v>
      </c>
      <c r="G30" s="14" t="s">
        <v>384</v>
      </c>
      <c r="H30" s="13" t="s">
        <v>383</v>
      </c>
      <c r="I30" s="14" t="s">
        <v>382</v>
      </c>
    </row>
    <row r="31" spans="2:9" x14ac:dyDescent="0.2">
      <c r="C31" s="45" t="s">
        <v>262</v>
      </c>
      <c r="D31" s="24" t="s">
        <v>262</v>
      </c>
      <c r="E31" s="24" t="s">
        <v>262</v>
      </c>
      <c r="F31" s="24" t="s">
        <v>381</v>
      </c>
      <c r="H31" s="24" t="s">
        <v>332</v>
      </c>
      <c r="I31" s="24" t="s">
        <v>332</v>
      </c>
    </row>
    <row r="32" spans="2:9" x14ac:dyDescent="0.2">
      <c r="C32" s="11"/>
      <c r="F32" s="1" t="s">
        <v>380</v>
      </c>
    </row>
    <row r="33" spans="2:9" x14ac:dyDescent="0.2">
      <c r="B33" s="5" t="s">
        <v>379</v>
      </c>
      <c r="C33" s="28">
        <v>4354</v>
      </c>
      <c r="D33" s="16">
        <v>8975</v>
      </c>
      <c r="E33" s="16">
        <v>4354</v>
      </c>
      <c r="F33" s="16">
        <v>2554</v>
      </c>
      <c r="G33" s="43">
        <f>D33/C33</f>
        <v>2.0613229214515387</v>
      </c>
      <c r="H33" s="51">
        <f>E33/C33*100</f>
        <v>100</v>
      </c>
      <c r="I33" s="51">
        <f>F33/E33*100</f>
        <v>58.658704639412043</v>
      </c>
    </row>
    <row r="34" spans="2:9" x14ac:dyDescent="0.2">
      <c r="B34" s="5" t="s">
        <v>378</v>
      </c>
      <c r="C34" s="28">
        <v>3707</v>
      </c>
      <c r="D34" s="16">
        <v>6212</v>
      </c>
      <c r="E34" s="16">
        <v>3620</v>
      </c>
      <c r="F34" s="16">
        <v>2225</v>
      </c>
      <c r="G34" s="43">
        <f>D34/C34</f>
        <v>1.6757485837604531</v>
      </c>
      <c r="H34" s="51">
        <f>E34/C34*100</f>
        <v>97.653088751011595</v>
      </c>
      <c r="I34" s="51">
        <f>F34/E34*100</f>
        <v>61.46408839779005</v>
      </c>
    </row>
    <row r="35" spans="2:9" x14ac:dyDescent="0.2">
      <c r="B35" s="5" t="s">
        <v>377</v>
      </c>
      <c r="C35" s="28">
        <v>3349</v>
      </c>
      <c r="D35" s="22">
        <v>4637</v>
      </c>
      <c r="E35" s="22">
        <v>3290</v>
      </c>
      <c r="F35" s="22">
        <v>2213</v>
      </c>
      <c r="G35" s="43">
        <f>D35/C35</f>
        <v>1.3845924156464617</v>
      </c>
      <c r="H35" s="51">
        <f>E35/C35*100</f>
        <v>98.238280083607037</v>
      </c>
      <c r="I35" s="51">
        <f>F35/E35*100</f>
        <v>67.264437689969597</v>
      </c>
    </row>
    <row r="36" spans="2:9" x14ac:dyDescent="0.2">
      <c r="B36" s="5" t="s">
        <v>376</v>
      </c>
      <c r="C36" s="28">
        <v>3033</v>
      </c>
      <c r="D36" s="16">
        <v>4466</v>
      </c>
      <c r="E36" s="16">
        <v>2947</v>
      </c>
      <c r="F36" s="16">
        <v>2062</v>
      </c>
      <c r="G36" s="55">
        <f>D36/C36</f>
        <v>1.4724695021430927</v>
      </c>
      <c r="H36" s="51">
        <f>E36/C36*100</f>
        <v>97.164523574019128</v>
      </c>
      <c r="I36" s="51">
        <f>F36/E36*100</f>
        <v>69.969460468272814</v>
      </c>
    </row>
    <row r="37" spans="2:9" x14ac:dyDescent="0.2">
      <c r="C37" s="11"/>
      <c r="G37" s="23"/>
    </row>
    <row r="38" spans="2:9" x14ac:dyDescent="0.2">
      <c r="B38" s="5" t="s">
        <v>375</v>
      </c>
      <c r="C38" s="28">
        <v>2772</v>
      </c>
      <c r="D38" s="16">
        <v>3685</v>
      </c>
      <c r="E38" s="16">
        <v>2715</v>
      </c>
      <c r="F38" s="16">
        <v>1812</v>
      </c>
      <c r="G38" s="55">
        <f>D38/C38</f>
        <v>1.3293650793650793</v>
      </c>
      <c r="H38" s="51">
        <f>E38/C38*100</f>
        <v>97.943722943722946</v>
      </c>
      <c r="I38" s="51">
        <f>F38/E38*100</f>
        <v>66.740331491712709</v>
      </c>
    </row>
    <row r="39" spans="2:9" x14ac:dyDescent="0.2">
      <c r="B39" s="5" t="s">
        <v>374</v>
      </c>
      <c r="C39" s="28">
        <v>2516</v>
      </c>
      <c r="D39" s="16">
        <v>3402</v>
      </c>
      <c r="E39" s="16">
        <v>2432</v>
      </c>
      <c r="F39" s="16">
        <v>1544</v>
      </c>
      <c r="G39" s="55">
        <f>D39/C39</f>
        <v>1.3521462639109698</v>
      </c>
      <c r="H39" s="51">
        <f>E39/C39*100</f>
        <v>96.661367249602549</v>
      </c>
      <c r="I39" s="51">
        <f>F39/E39*100</f>
        <v>63.48684210526315</v>
      </c>
    </row>
    <row r="40" spans="2:9" x14ac:dyDescent="0.2">
      <c r="B40" s="1" t="s">
        <v>373</v>
      </c>
      <c r="C40" s="2">
        <f>SUM(C42:C50)</f>
        <v>2231</v>
      </c>
      <c r="D40" s="4">
        <f>SUM(D42:D50)</f>
        <v>2272</v>
      </c>
      <c r="E40" s="4">
        <f>SUM(E42:E50)</f>
        <v>2124</v>
      </c>
      <c r="F40" s="4">
        <f>SUM(F42:F50)</f>
        <v>1423</v>
      </c>
      <c r="G40" s="58">
        <f>D40/C40</f>
        <v>1.0183774092335276</v>
      </c>
      <c r="H40" s="49">
        <f>E40/C40*100</f>
        <v>95.203944419542808</v>
      </c>
      <c r="I40" s="49">
        <f>F40/E40*100</f>
        <v>66.99623352165726</v>
      </c>
    </row>
    <row r="41" spans="2:9" x14ac:dyDescent="0.2">
      <c r="C41" s="11"/>
      <c r="G41" s="23"/>
    </row>
    <row r="42" spans="2:9" x14ac:dyDescent="0.2">
      <c r="B42" s="5" t="s">
        <v>372</v>
      </c>
      <c r="C42" s="28">
        <v>860</v>
      </c>
      <c r="D42" s="16">
        <v>1337</v>
      </c>
      <c r="E42" s="16">
        <v>839</v>
      </c>
      <c r="F42" s="16">
        <v>661</v>
      </c>
      <c r="G42" s="55">
        <f>D42/C42</f>
        <v>1.5546511627906976</v>
      </c>
      <c r="H42" s="51">
        <f>E42/C42*100</f>
        <v>97.558139534883722</v>
      </c>
      <c r="I42" s="51">
        <f>F42/E42*100</f>
        <v>78.784266984505365</v>
      </c>
    </row>
    <row r="43" spans="2:9" x14ac:dyDescent="0.2">
      <c r="B43" s="5" t="s">
        <v>371</v>
      </c>
      <c r="C43" s="28">
        <v>178</v>
      </c>
      <c r="D43" s="16">
        <v>122</v>
      </c>
      <c r="E43" s="16">
        <v>138</v>
      </c>
      <c r="F43" s="16">
        <v>40</v>
      </c>
      <c r="G43" s="55">
        <f>D43/C43</f>
        <v>0.6853932584269663</v>
      </c>
      <c r="H43" s="51">
        <f>E43/C43*100</f>
        <v>77.528089887640448</v>
      </c>
      <c r="I43" s="51">
        <f>F43/E43*100</f>
        <v>28.985507246376812</v>
      </c>
    </row>
    <row r="44" spans="2:9" x14ac:dyDescent="0.2">
      <c r="B44" s="5" t="s">
        <v>370</v>
      </c>
      <c r="C44" s="28">
        <v>407</v>
      </c>
      <c r="D44" s="16">
        <v>214</v>
      </c>
      <c r="E44" s="16">
        <v>384</v>
      </c>
      <c r="F44" s="16">
        <v>210</v>
      </c>
      <c r="G44" s="55">
        <f>D44/C44</f>
        <v>0.52579852579852582</v>
      </c>
      <c r="H44" s="51">
        <f>E44/C44*100</f>
        <v>94.348894348894348</v>
      </c>
      <c r="I44" s="51">
        <f>F44/E44*100</f>
        <v>54.6875</v>
      </c>
    </row>
    <row r="45" spans="2:9" x14ac:dyDescent="0.2">
      <c r="B45" s="5" t="s">
        <v>369</v>
      </c>
      <c r="C45" s="28">
        <v>145</v>
      </c>
      <c r="D45" s="16">
        <v>134</v>
      </c>
      <c r="E45" s="16">
        <v>138</v>
      </c>
      <c r="F45" s="16">
        <v>84</v>
      </c>
      <c r="G45" s="55">
        <f>D45/C45</f>
        <v>0.92413793103448272</v>
      </c>
      <c r="H45" s="51">
        <f>E45/C45*100</f>
        <v>95.172413793103445</v>
      </c>
      <c r="I45" s="51">
        <f>F45/E45*100</f>
        <v>60.869565217391312</v>
      </c>
    </row>
    <row r="46" spans="2:9" x14ac:dyDescent="0.2">
      <c r="C46" s="11"/>
      <c r="G46" s="23"/>
    </row>
    <row r="47" spans="2:9" x14ac:dyDescent="0.2">
      <c r="B47" s="5" t="s">
        <v>368</v>
      </c>
      <c r="C47" s="28">
        <v>213</v>
      </c>
      <c r="D47" s="16">
        <v>213</v>
      </c>
      <c r="E47" s="16">
        <v>197</v>
      </c>
      <c r="F47" s="16">
        <v>168</v>
      </c>
      <c r="G47" s="55">
        <f>D47/C47</f>
        <v>1</v>
      </c>
      <c r="H47" s="51">
        <f>E47/C47*100</f>
        <v>92.488262910798127</v>
      </c>
      <c r="I47" s="51">
        <f>F47/E47*100</f>
        <v>85.279187817258887</v>
      </c>
    </row>
    <row r="48" spans="2:9" x14ac:dyDescent="0.2">
      <c r="B48" s="5" t="s">
        <v>367</v>
      </c>
      <c r="C48" s="28">
        <v>115</v>
      </c>
      <c r="D48" s="16">
        <v>146</v>
      </c>
      <c r="E48" s="16">
        <v>115</v>
      </c>
      <c r="F48" s="16">
        <v>103</v>
      </c>
      <c r="G48" s="55">
        <f>D48/C48</f>
        <v>1.2695652173913043</v>
      </c>
      <c r="H48" s="51">
        <f>E48/C48*100</f>
        <v>100</v>
      </c>
      <c r="I48" s="51">
        <f>F48/E48*100</f>
        <v>89.565217391304358</v>
      </c>
    </row>
    <row r="49" spans="1:10" x14ac:dyDescent="0.2">
      <c r="B49" s="57" t="s">
        <v>366</v>
      </c>
      <c r="C49" s="28">
        <v>228</v>
      </c>
      <c r="D49" s="22">
        <v>88</v>
      </c>
      <c r="E49" s="22">
        <v>228</v>
      </c>
      <c r="F49" s="22">
        <v>129</v>
      </c>
      <c r="G49" s="55">
        <f>D49/C49</f>
        <v>0.38596491228070173</v>
      </c>
      <c r="H49" s="56">
        <f>E49/C49*100</f>
        <v>100</v>
      </c>
      <c r="I49" s="56">
        <f>F49/E49*100</f>
        <v>56.578947368421048</v>
      </c>
    </row>
    <row r="50" spans="1:10" x14ac:dyDescent="0.2">
      <c r="B50" s="5" t="s">
        <v>365</v>
      </c>
      <c r="C50" s="28">
        <v>85</v>
      </c>
      <c r="D50" s="22">
        <v>18</v>
      </c>
      <c r="E50" s="22">
        <v>85</v>
      </c>
      <c r="F50" s="22">
        <v>28</v>
      </c>
      <c r="G50" s="55">
        <f>D50/C50</f>
        <v>0.21176470588235294</v>
      </c>
      <c r="H50" s="51">
        <f>E50/C50*100</f>
        <v>100</v>
      </c>
      <c r="I50" s="51">
        <f>F50/E50*100</f>
        <v>32.941176470588232</v>
      </c>
      <c r="J50" s="23"/>
    </row>
    <row r="51" spans="1:10" ht="18" thickBot="1" x14ac:dyDescent="0.25">
      <c r="B51" s="7"/>
      <c r="C51" s="18"/>
      <c r="D51" s="7"/>
      <c r="E51" s="7"/>
      <c r="F51" s="7"/>
      <c r="G51" s="7"/>
      <c r="H51" s="7"/>
      <c r="I51" s="7"/>
    </row>
    <row r="52" spans="1:10" x14ac:dyDescent="0.2">
      <c r="C52" s="5" t="s">
        <v>235</v>
      </c>
    </row>
    <row r="53" spans="1:10" x14ac:dyDescent="0.2">
      <c r="A53" s="5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5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1"/>
  <sheetViews>
    <sheetView showGridLines="0" zoomScale="75" workbookViewId="0"/>
  </sheetViews>
  <sheetFormatPr defaultColWidth="9.69921875" defaultRowHeight="17.25" x14ac:dyDescent="0.2"/>
  <cols>
    <col min="1" max="1" width="10.69921875" style="59" customWidth="1"/>
    <col min="2" max="5" width="2.69921875" style="59" customWidth="1"/>
    <col min="6" max="6" width="13.69921875" style="59" customWidth="1"/>
    <col min="7" max="7" width="9.69921875" style="59"/>
    <col min="8" max="13" width="10.69921875" style="59" customWidth="1"/>
    <col min="14" max="16384" width="9.69921875" style="59"/>
  </cols>
  <sheetData>
    <row r="1" spans="1:14" x14ac:dyDescent="0.2">
      <c r="A1" s="60"/>
    </row>
    <row r="6" spans="1:14" x14ac:dyDescent="0.2">
      <c r="H6" s="72" t="s">
        <v>453</v>
      </c>
    </row>
    <row r="7" spans="1:14" x14ac:dyDescent="0.2">
      <c r="G7" s="72" t="s">
        <v>452</v>
      </c>
    </row>
    <row r="8" spans="1:14" ht="18" thickBot="1" x14ac:dyDescent="0.25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82" t="s">
        <v>451</v>
      </c>
    </row>
    <row r="9" spans="1:14" x14ac:dyDescent="0.2">
      <c r="G9" s="68"/>
      <c r="H9" s="68"/>
      <c r="I9" s="68"/>
      <c r="J9" s="68"/>
      <c r="K9" s="79"/>
      <c r="L9" s="79"/>
      <c r="M9" s="79"/>
      <c r="N9" s="79"/>
    </row>
    <row r="10" spans="1:14" x14ac:dyDescent="0.2">
      <c r="G10" s="68"/>
      <c r="H10" s="68"/>
      <c r="I10" s="68"/>
      <c r="J10" s="68"/>
      <c r="K10" s="68"/>
      <c r="L10" s="79"/>
      <c r="M10" s="79"/>
      <c r="N10" s="68"/>
    </row>
    <row r="11" spans="1:14" x14ac:dyDescent="0.2">
      <c r="G11" s="81" t="s">
        <v>450</v>
      </c>
      <c r="H11" s="80" t="s">
        <v>449</v>
      </c>
      <c r="I11" s="80" t="s">
        <v>448</v>
      </c>
      <c r="J11" s="80" t="s">
        <v>447</v>
      </c>
      <c r="K11" s="80" t="s">
        <v>409</v>
      </c>
      <c r="L11" s="68"/>
      <c r="M11" s="68"/>
      <c r="N11" s="80" t="s">
        <v>446</v>
      </c>
    </row>
    <row r="12" spans="1:14" x14ac:dyDescent="0.2">
      <c r="B12" s="79"/>
      <c r="C12" s="79"/>
      <c r="D12" s="79"/>
      <c r="E12" s="79"/>
      <c r="F12" s="79"/>
      <c r="G12" s="78"/>
      <c r="H12" s="78"/>
      <c r="I12" s="78"/>
      <c r="J12" s="78"/>
      <c r="K12" s="78"/>
      <c r="L12" s="77" t="s">
        <v>445</v>
      </c>
      <c r="M12" s="77" t="s">
        <v>444</v>
      </c>
      <c r="N12" s="77" t="s">
        <v>443</v>
      </c>
    </row>
    <row r="13" spans="1:14" x14ac:dyDescent="0.2">
      <c r="G13" s="68"/>
    </row>
    <row r="14" spans="1:14" x14ac:dyDescent="0.2">
      <c r="C14" s="60" t="s">
        <v>442</v>
      </c>
      <c r="G14" s="67">
        <v>350</v>
      </c>
      <c r="H14" s="64">
        <v>599</v>
      </c>
      <c r="I14" s="64">
        <v>287</v>
      </c>
      <c r="J14" s="66">
        <f>K14+N14</f>
        <v>211</v>
      </c>
      <c r="K14" s="64">
        <v>192</v>
      </c>
      <c r="L14" s="65" t="s">
        <v>27</v>
      </c>
      <c r="M14" s="65" t="s">
        <v>27</v>
      </c>
      <c r="N14" s="64">
        <v>19</v>
      </c>
    </row>
    <row r="15" spans="1:14" x14ac:dyDescent="0.2">
      <c r="C15" s="60" t="s">
        <v>441</v>
      </c>
      <c r="G15" s="67">
        <v>350</v>
      </c>
      <c r="H15" s="64">
        <v>506</v>
      </c>
      <c r="I15" s="64">
        <v>187</v>
      </c>
      <c r="J15" s="66">
        <f>K15+N15</f>
        <v>143</v>
      </c>
      <c r="K15" s="64">
        <v>128</v>
      </c>
      <c r="L15" s="65" t="s">
        <v>27</v>
      </c>
      <c r="M15" s="65" t="s">
        <v>27</v>
      </c>
      <c r="N15" s="64">
        <v>15</v>
      </c>
    </row>
    <row r="16" spans="1:14" x14ac:dyDescent="0.2">
      <c r="C16" s="60" t="s">
        <v>440</v>
      </c>
      <c r="G16" s="67">
        <v>350</v>
      </c>
      <c r="H16" s="64">
        <v>838</v>
      </c>
      <c r="I16" s="64">
        <v>248</v>
      </c>
      <c r="J16" s="66">
        <f>K16+N16</f>
        <v>187</v>
      </c>
      <c r="K16" s="64">
        <v>167</v>
      </c>
      <c r="L16" s="65" t="s">
        <v>27</v>
      </c>
      <c r="M16" s="65" t="s">
        <v>27</v>
      </c>
      <c r="N16" s="64">
        <v>20</v>
      </c>
    </row>
    <row r="17" spans="2:14" x14ac:dyDescent="0.2">
      <c r="C17" s="60" t="s">
        <v>439</v>
      </c>
      <c r="G17" s="67">
        <v>310</v>
      </c>
      <c r="H17" s="64">
        <v>409</v>
      </c>
      <c r="I17" s="64">
        <v>198</v>
      </c>
      <c r="J17" s="66">
        <f>K17+N17</f>
        <v>152</v>
      </c>
      <c r="K17" s="66">
        <f>L17+M17</f>
        <v>128</v>
      </c>
      <c r="L17" s="64">
        <v>101</v>
      </c>
      <c r="M17" s="64">
        <v>27</v>
      </c>
      <c r="N17" s="64">
        <v>24</v>
      </c>
    </row>
    <row r="18" spans="2:14" x14ac:dyDescent="0.2">
      <c r="G18" s="68"/>
    </row>
    <row r="19" spans="2:14" x14ac:dyDescent="0.2">
      <c r="C19" s="60" t="s">
        <v>438</v>
      </c>
      <c r="G19" s="67">
        <v>310</v>
      </c>
      <c r="H19" s="64">
        <v>455</v>
      </c>
      <c r="I19" s="64">
        <v>215</v>
      </c>
      <c r="J19" s="66">
        <f>K19+N19</f>
        <v>165</v>
      </c>
      <c r="K19" s="66">
        <f>L19+M19</f>
        <v>125</v>
      </c>
      <c r="L19" s="64">
        <v>107</v>
      </c>
      <c r="M19" s="64">
        <v>18</v>
      </c>
      <c r="N19" s="64">
        <v>40</v>
      </c>
    </row>
    <row r="20" spans="2:14" x14ac:dyDescent="0.2">
      <c r="C20" s="60" t="s">
        <v>437</v>
      </c>
      <c r="G20" s="67">
        <v>270</v>
      </c>
      <c r="H20" s="64">
        <v>411</v>
      </c>
      <c r="I20" s="64">
        <v>230</v>
      </c>
      <c r="J20" s="66">
        <f>K20+N20</f>
        <v>170</v>
      </c>
      <c r="K20" s="66">
        <f>L20+M20</f>
        <v>141</v>
      </c>
      <c r="L20" s="64">
        <v>116</v>
      </c>
      <c r="M20" s="64">
        <v>25</v>
      </c>
      <c r="N20" s="64">
        <v>29</v>
      </c>
    </row>
    <row r="21" spans="2:14" x14ac:dyDescent="0.2">
      <c r="C21" s="60" t="s">
        <v>330</v>
      </c>
      <c r="G21" s="67">
        <v>250</v>
      </c>
      <c r="H21" s="64">
        <v>300</v>
      </c>
      <c r="I21" s="64">
        <v>220</v>
      </c>
      <c r="J21" s="66">
        <f>K21+N21</f>
        <v>135</v>
      </c>
      <c r="K21" s="66">
        <f>L21+M21</f>
        <v>107</v>
      </c>
      <c r="L21" s="64">
        <v>91</v>
      </c>
      <c r="M21" s="64">
        <v>16</v>
      </c>
      <c r="N21" s="64">
        <v>28</v>
      </c>
    </row>
    <row r="22" spans="2:14" x14ac:dyDescent="0.2">
      <c r="C22" s="60" t="s">
        <v>259</v>
      </c>
      <c r="G22" s="67">
        <v>240</v>
      </c>
      <c r="H22" s="64">
        <v>260</v>
      </c>
      <c r="I22" s="64">
        <v>220</v>
      </c>
      <c r="J22" s="66">
        <f>K22+N22</f>
        <v>129</v>
      </c>
      <c r="K22" s="66">
        <f>L22+M22</f>
        <v>113</v>
      </c>
      <c r="L22" s="64">
        <v>100</v>
      </c>
      <c r="M22" s="64">
        <v>13</v>
      </c>
      <c r="N22" s="64">
        <v>16</v>
      </c>
    </row>
    <row r="23" spans="2:14" x14ac:dyDescent="0.2">
      <c r="C23" s="60" t="s">
        <v>258</v>
      </c>
      <c r="G23" s="67">
        <v>240</v>
      </c>
      <c r="H23" s="64">
        <v>310</v>
      </c>
      <c r="I23" s="64">
        <v>220</v>
      </c>
      <c r="J23" s="66">
        <f>K23+N23</f>
        <v>154</v>
      </c>
      <c r="K23" s="66">
        <f>L23+M23</f>
        <v>132</v>
      </c>
      <c r="L23" s="64">
        <v>114</v>
      </c>
      <c r="M23" s="64">
        <v>18</v>
      </c>
      <c r="N23" s="64">
        <v>22</v>
      </c>
    </row>
    <row r="24" spans="2:14" x14ac:dyDescent="0.2">
      <c r="G24" s="68"/>
    </row>
    <row r="25" spans="2:14" x14ac:dyDescent="0.2">
      <c r="C25" s="60" t="s">
        <v>257</v>
      </c>
      <c r="G25" s="67">
        <v>240</v>
      </c>
      <c r="H25" s="64">
        <v>264</v>
      </c>
      <c r="I25" s="64">
        <v>206</v>
      </c>
      <c r="J25" s="66">
        <f>K25+N25</f>
        <v>159</v>
      </c>
      <c r="K25" s="66">
        <f>L25+M25</f>
        <v>150</v>
      </c>
      <c r="L25" s="64">
        <v>131</v>
      </c>
      <c r="M25" s="64">
        <v>19</v>
      </c>
      <c r="N25" s="64">
        <v>9</v>
      </c>
    </row>
    <row r="26" spans="2:14" x14ac:dyDescent="0.2">
      <c r="C26" s="60" t="s">
        <v>256</v>
      </c>
      <c r="G26" s="67">
        <v>240</v>
      </c>
      <c r="H26" s="64">
        <v>231</v>
      </c>
      <c r="I26" s="64">
        <v>183</v>
      </c>
      <c r="J26" s="66">
        <f>K26+N26</f>
        <v>125</v>
      </c>
      <c r="K26" s="66">
        <f>L26+M26</f>
        <v>108</v>
      </c>
      <c r="L26" s="64">
        <v>99</v>
      </c>
      <c r="M26" s="64">
        <v>9</v>
      </c>
      <c r="N26" s="64">
        <v>17</v>
      </c>
    </row>
    <row r="27" spans="2:14" x14ac:dyDescent="0.2">
      <c r="B27" s="70"/>
      <c r="C27" s="60" t="s">
        <v>255</v>
      </c>
      <c r="G27" s="67">
        <v>285</v>
      </c>
      <c r="H27" s="64">
        <v>226</v>
      </c>
      <c r="I27" s="64">
        <v>175</v>
      </c>
      <c r="J27" s="66">
        <f>K27+N27</f>
        <v>139</v>
      </c>
      <c r="K27" s="66">
        <f>L27+M27</f>
        <v>112</v>
      </c>
      <c r="L27" s="64">
        <v>98</v>
      </c>
      <c r="M27" s="64">
        <v>14</v>
      </c>
      <c r="N27" s="64">
        <v>27</v>
      </c>
    </row>
    <row r="28" spans="2:14" x14ac:dyDescent="0.2">
      <c r="C28" s="60" t="s">
        <v>254</v>
      </c>
      <c r="G28" s="67">
        <v>275</v>
      </c>
      <c r="H28" s="64">
        <v>256</v>
      </c>
      <c r="I28" s="64">
        <v>203</v>
      </c>
      <c r="J28" s="66">
        <f>K28+N28</f>
        <v>168</v>
      </c>
      <c r="K28" s="66">
        <f>L28+M28</f>
        <v>134</v>
      </c>
      <c r="L28" s="64">
        <v>124</v>
      </c>
      <c r="M28" s="64">
        <v>10</v>
      </c>
      <c r="N28" s="64">
        <v>34</v>
      </c>
    </row>
    <row r="29" spans="2:14" x14ac:dyDescent="0.2">
      <c r="C29" s="60" t="s">
        <v>253</v>
      </c>
      <c r="G29" s="67">
        <v>275</v>
      </c>
      <c r="H29" s="64">
        <v>283</v>
      </c>
      <c r="I29" s="64">
        <v>214</v>
      </c>
      <c r="J29" s="66">
        <f>K29+N29</f>
        <v>169</v>
      </c>
      <c r="K29" s="66">
        <f>L29+M29</f>
        <v>136</v>
      </c>
      <c r="L29" s="64">
        <v>116</v>
      </c>
      <c r="M29" s="64">
        <v>20</v>
      </c>
      <c r="N29" s="64">
        <v>33</v>
      </c>
    </row>
    <row r="30" spans="2:14" x14ac:dyDescent="0.2">
      <c r="G30" s="68"/>
    </row>
    <row r="31" spans="2:14" x14ac:dyDescent="0.2">
      <c r="C31" s="60" t="s">
        <v>251</v>
      </c>
      <c r="G31" s="67">
        <v>275</v>
      </c>
      <c r="H31" s="64">
        <v>304</v>
      </c>
      <c r="I31" s="64">
        <v>223</v>
      </c>
      <c r="J31" s="66">
        <f>K31+N31</f>
        <v>179</v>
      </c>
      <c r="K31" s="66">
        <f>L31+M31</f>
        <v>151</v>
      </c>
      <c r="L31" s="64">
        <v>128</v>
      </c>
      <c r="M31" s="64">
        <v>23</v>
      </c>
      <c r="N31" s="64">
        <v>28</v>
      </c>
    </row>
    <row r="32" spans="2:14" x14ac:dyDescent="0.2">
      <c r="C32" s="60" t="s">
        <v>250</v>
      </c>
      <c r="G32" s="67">
        <v>265</v>
      </c>
      <c r="H32" s="64">
        <v>304</v>
      </c>
      <c r="I32" s="64">
        <v>186</v>
      </c>
      <c r="J32" s="66">
        <f>K32+N32</f>
        <v>129</v>
      </c>
      <c r="K32" s="66">
        <f>L32+M32</f>
        <v>101</v>
      </c>
      <c r="L32" s="64">
        <v>85</v>
      </c>
      <c r="M32" s="64">
        <v>16</v>
      </c>
      <c r="N32" s="64">
        <v>28</v>
      </c>
    </row>
    <row r="33" spans="2:14" x14ac:dyDescent="0.2">
      <c r="B33" s="70"/>
      <c r="C33" s="72" t="s">
        <v>436</v>
      </c>
      <c r="D33" s="70"/>
      <c r="E33" s="70"/>
      <c r="F33" s="70"/>
      <c r="G33" s="71">
        <f>G36+G53+G63</f>
        <v>235</v>
      </c>
      <c r="H33" s="70">
        <f>H36+H53+H63</f>
        <v>233</v>
      </c>
      <c r="I33" s="70">
        <f>I36+I53+I63</f>
        <v>167</v>
      </c>
      <c r="J33" s="70">
        <f>J36+J53+J63</f>
        <v>114</v>
      </c>
      <c r="K33" s="70">
        <f>K36+K53+K63</f>
        <v>90</v>
      </c>
      <c r="L33" s="70">
        <f>L36+L53+L63</f>
        <v>83</v>
      </c>
      <c r="M33" s="70">
        <f>M36+M53+M63</f>
        <v>7</v>
      </c>
      <c r="N33" s="70">
        <f>N36+N53+N63</f>
        <v>24</v>
      </c>
    </row>
    <row r="34" spans="2:14" x14ac:dyDescent="0.2">
      <c r="G34" s="68"/>
    </row>
    <row r="35" spans="2:14" x14ac:dyDescent="0.2">
      <c r="B35" s="72" t="s">
        <v>435</v>
      </c>
      <c r="C35" s="70"/>
      <c r="D35" s="70"/>
      <c r="E35" s="70"/>
      <c r="F35" s="70"/>
      <c r="G35" s="74"/>
      <c r="H35" s="73"/>
      <c r="I35" s="73"/>
      <c r="J35" s="73"/>
      <c r="K35" s="73"/>
      <c r="L35" s="73"/>
      <c r="M35" s="73"/>
      <c r="N35" s="73"/>
    </row>
    <row r="36" spans="2:14" x14ac:dyDescent="0.2">
      <c r="B36" s="72" t="s">
        <v>420</v>
      </c>
      <c r="C36" s="70"/>
      <c r="D36" s="70"/>
      <c r="E36" s="70"/>
      <c r="F36" s="70"/>
      <c r="G36" s="71">
        <f>G38+G48</f>
        <v>130</v>
      </c>
      <c r="H36" s="70">
        <f>H38+H48</f>
        <v>123</v>
      </c>
      <c r="I36" s="70">
        <f>I38+I48</f>
        <v>80</v>
      </c>
      <c r="J36" s="70">
        <f>J38+J48</f>
        <v>49</v>
      </c>
      <c r="K36" s="70">
        <f>K38+K48</f>
        <v>40</v>
      </c>
      <c r="L36" s="70">
        <f>L38+L48</f>
        <v>39</v>
      </c>
      <c r="M36" s="70">
        <f>M38+M48</f>
        <v>1</v>
      </c>
      <c r="N36" s="70">
        <f>N38+N48</f>
        <v>9</v>
      </c>
    </row>
    <row r="37" spans="2:14" x14ac:dyDescent="0.2">
      <c r="G37" s="67"/>
      <c r="H37" s="64"/>
      <c r="I37" s="64"/>
      <c r="J37" s="64"/>
      <c r="K37" s="64"/>
      <c r="L37" s="64"/>
      <c r="M37" s="64"/>
      <c r="N37" s="64"/>
    </row>
    <row r="38" spans="2:14" x14ac:dyDescent="0.2">
      <c r="D38" s="60" t="s">
        <v>427</v>
      </c>
      <c r="G38" s="69">
        <f>SUM(G40:G46)</f>
        <v>110</v>
      </c>
      <c r="H38" s="66">
        <f>SUM(H40:H46)</f>
        <v>105</v>
      </c>
      <c r="I38" s="66">
        <f>SUM(I40:I46)</f>
        <v>68</v>
      </c>
      <c r="J38" s="66">
        <f>SUM(J40:J46)</f>
        <v>42</v>
      </c>
      <c r="K38" s="66">
        <f>SUM(K40:K46)</f>
        <v>36</v>
      </c>
      <c r="L38" s="66">
        <f>SUM(L40:L46)</f>
        <v>35</v>
      </c>
      <c r="M38" s="66">
        <f>SUM(M40:M46)</f>
        <v>1</v>
      </c>
      <c r="N38" s="66">
        <f>SUM(N40:N46)</f>
        <v>6</v>
      </c>
    </row>
    <row r="39" spans="2:14" x14ac:dyDescent="0.2">
      <c r="G39" s="68"/>
    </row>
    <row r="40" spans="2:14" x14ac:dyDescent="0.2">
      <c r="F40" s="60" t="s">
        <v>434</v>
      </c>
      <c r="G40" s="67">
        <v>20</v>
      </c>
      <c r="H40" s="64">
        <v>21</v>
      </c>
      <c r="I40" s="64">
        <v>14</v>
      </c>
      <c r="J40" s="76" t="s">
        <v>429</v>
      </c>
      <c r="K40" s="76" t="s">
        <v>429</v>
      </c>
      <c r="L40" s="65" t="s">
        <v>429</v>
      </c>
      <c r="M40" s="65" t="s">
        <v>429</v>
      </c>
      <c r="N40" s="65" t="s">
        <v>429</v>
      </c>
    </row>
    <row r="41" spans="2:14" x14ac:dyDescent="0.2">
      <c r="F41" s="60" t="s">
        <v>426</v>
      </c>
      <c r="G41" s="67">
        <v>20</v>
      </c>
      <c r="H41" s="64">
        <v>40</v>
      </c>
      <c r="I41" s="64">
        <v>18</v>
      </c>
      <c r="J41" s="66">
        <f>K41+N41</f>
        <v>15</v>
      </c>
      <c r="K41" s="66">
        <f>L41+M41</f>
        <v>14</v>
      </c>
      <c r="L41" s="64">
        <v>14</v>
      </c>
      <c r="M41" s="65" t="s">
        <v>429</v>
      </c>
      <c r="N41" s="64">
        <v>1</v>
      </c>
    </row>
    <row r="42" spans="2:14" x14ac:dyDescent="0.2">
      <c r="F42" s="60" t="s">
        <v>433</v>
      </c>
      <c r="G42" s="67">
        <v>15</v>
      </c>
      <c r="H42" s="64">
        <v>21</v>
      </c>
      <c r="I42" s="64">
        <v>17</v>
      </c>
      <c r="J42" s="66">
        <f>K42+N42</f>
        <v>7</v>
      </c>
      <c r="K42" s="66">
        <f>L42+M42</f>
        <v>6</v>
      </c>
      <c r="L42" s="64">
        <v>5</v>
      </c>
      <c r="M42" s="64">
        <v>1</v>
      </c>
      <c r="N42" s="64">
        <v>1</v>
      </c>
    </row>
    <row r="43" spans="2:14" x14ac:dyDescent="0.2">
      <c r="G43" s="68"/>
    </row>
    <row r="44" spans="2:14" x14ac:dyDescent="0.2">
      <c r="F44" s="60" t="s">
        <v>432</v>
      </c>
      <c r="G44" s="67">
        <v>20</v>
      </c>
      <c r="H44" s="64">
        <v>4</v>
      </c>
      <c r="I44" s="64">
        <v>2</v>
      </c>
      <c r="J44" s="66">
        <f>K44+N44</f>
        <v>2</v>
      </c>
      <c r="K44" s="66">
        <f>L44+M44</f>
        <v>2</v>
      </c>
      <c r="L44" s="64">
        <v>2</v>
      </c>
      <c r="M44" s="65" t="s">
        <v>429</v>
      </c>
      <c r="N44" s="65" t="s">
        <v>429</v>
      </c>
    </row>
    <row r="45" spans="2:14" x14ac:dyDescent="0.2">
      <c r="F45" s="60" t="s">
        <v>431</v>
      </c>
      <c r="G45" s="67">
        <v>20</v>
      </c>
      <c r="H45" s="64">
        <v>9</v>
      </c>
      <c r="I45" s="64">
        <v>8</v>
      </c>
      <c r="J45" s="66">
        <f>K45+N45</f>
        <v>8</v>
      </c>
      <c r="K45" s="66">
        <f>L45+M45</f>
        <v>6</v>
      </c>
      <c r="L45" s="64">
        <v>6</v>
      </c>
      <c r="M45" s="65" t="s">
        <v>429</v>
      </c>
      <c r="N45" s="64">
        <v>2</v>
      </c>
    </row>
    <row r="46" spans="2:14" x14ac:dyDescent="0.2">
      <c r="F46" s="60" t="s">
        <v>430</v>
      </c>
      <c r="G46" s="67">
        <v>15</v>
      </c>
      <c r="H46" s="64">
        <v>10</v>
      </c>
      <c r="I46" s="64">
        <v>9</v>
      </c>
      <c r="J46" s="66">
        <f>K46+N46</f>
        <v>10</v>
      </c>
      <c r="K46" s="66">
        <f>L46+M46</f>
        <v>8</v>
      </c>
      <c r="L46" s="64">
        <v>8</v>
      </c>
      <c r="M46" s="65" t="s">
        <v>429</v>
      </c>
      <c r="N46" s="64">
        <v>2</v>
      </c>
    </row>
    <row r="47" spans="2:14" x14ac:dyDescent="0.2">
      <c r="G47" s="67"/>
      <c r="H47" s="64"/>
      <c r="I47" s="64"/>
      <c r="L47" s="64"/>
      <c r="M47" s="64"/>
      <c r="N47" s="64"/>
    </row>
    <row r="48" spans="2:14" x14ac:dyDescent="0.2">
      <c r="D48" s="60" t="s">
        <v>419</v>
      </c>
      <c r="G48" s="69">
        <f>G50</f>
        <v>20</v>
      </c>
      <c r="H48" s="66">
        <f>H50</f>
        <v>18</v>
      </c>
      <c r="I48" s="66">
        <f>I50</f>
        <v>12</v>
      </c>
      <c r="J48" s="66">
        <f>J50</f>
        <v>7</v>
      </c>
      <c r="K48" s="66">
        <f>K50</f>
        <v>4</v>
      </c>
      <c r="L48" s="66">
        <f>L50</f>
        <v>4</v>
      </c>
      <c r="M48" s="76" t="s">
        <v>429</v>
      </c>
      <c r="N48" s="66">
        <f>N50</f>
        <v>3</v>
      </c>
    </row>
    <row r="49" spans="2:14" x14ac:dyDescent="0.2">
      <c r="G49" s="68"/>
    </row>
    <row r="50" spans="2:14" x14ac:dyDescent="0.2">
      <c r="F50" s="60" t="s">
        <v>417</v>
      </c>
      <c r="G50" s="67">
        <v>20</v>
      </c>
      <c r="H50" s="64">
        <v>18</v>
      </c>
      <c r="I50" s="64">
        <v>12</v>
      </c>
      <c r="J50" s="66">
        <f>K50+N50</f>
        <v>7</v>
      </c>
      <c r="K50" s="66">
        <f>L50+M50</f>
        <v>4</v>
      </c>
      <c r="L50" s="64">
        <v>4</v>
      </c>
      <c r="M50" s="65" t="s">
        <v>429</v>
      </c>
      <c r="N50" s="64">
        <v>3</v>
      </c>
    </row>
    <row r="51" spans="2:14" x14ac:dyDescent="0.2">
      <c r="G51" s="68"/>
    </row>
    <row r="52" spans="2:14" x14ac:dyDescent="0.2">
      <c r="B52" s="72" t="s">
        <v>428</v>
      </c>
      <c r="C52" s="70"/>
      <c r="D52" s="70"/>
      <c r="E52" s="70"/>
      <c r="F52" s="70"/>
      <c r="G52" s="74"/>
      <c r="H52" s="73"/>
      <c r="I52" s="73"/>
      <c r="J52" s="70"/>
      <c r="K52" s="70"/>
      <c r="L52" s="73"/>
      <c r="M52" s="73"/>
      <c r="N52" s="73"/>
    </row>
    <row r="53" spans="2:14" x14ac:dyDescent="0.2">
      <c r="B53" s="72" t="s">
        <v>420</v>
      </c>
      <c r="C53" s="70"/>
      <c r="D53" s="70"/>
      <c r="E53" s="70"/>
      <c r="F53" s="70"/>
      <c r="G53" s="71">
        <f>G55</f>
        <v>55</v>
      </c>
      <c r="H53" s="70">
        <f>H55</f>
        <v>54</v>
      </c>
      <c r="I53" s="70">
        <f>I55</f>
        <v>44</v>
      </c>
      <c r="J53" s="70">
        <f>J55</f>
        <v>31</v>
      </c>
      <c r="K53" s="70">
        <f>K55</f>
        <v>26</v>
      </c>
      <c r="L53" s="70">
        <f>L55</f>
        <v>24</v>
      </c>
      <c r="M53" s="70">
        <f>M55</f>
        <v>2</v>
      </c>
      <c r="N53" s="70">
        <f>N55</f>
        <v>5</v>
      </c>
    </row>
    <row r="54" spans="2:14" x14ac:dyDescent="0.2">
      <c r="G54" s="67"/>
      <c r="H54" s="64"/>
      <c r="I54" s="64"/>
      <c r="L54" s="64"/>
      <c r="M54" s="64"/>
      <c r="N54" s="64"/>
    </row>
    <row r="55" spans="2:14" x14ac:dyDescent="0.2">
      <c r="D55" s="60" t="s">
        <v>427</v>
      </c>
      <c r="G55" s="69">
        <f>SUM(G57:G60)</f>
        <v>55</v>
      </c>
      <c r="H55" s="66">
        <f>SUM(H57:H60)</f>
        <v>54</v>
      </c>
      <c r="I55" s="66">
        <f>SUM(I57:I60)</f>
        <v>44</v>
      </c>
      <c r="J55" s="66">
        <f>SUM(J57:J60)</f>
        <v>31</v>
      </c>
      <c r="K55" s="66">
        <f>SUM(K57:K60)</f>
        <v>26</v>
      </c>
      <c r="L55" s="66">
        <f>SUM(L57:L60)</f>
        <v>24</v>
      </c>
      <c r="M55" s="66">
        <f>SUM(M57:M60)</f>
        <v>2</v>
      </c>
      <c r="N55" s="66">
        <f>SUM(N57:N60)</f>
        <v>5</v>
      </c>
    </row>
    <row r="56" spans="2:14" x14ac:dyDescent="0.2">
      <c r="G56" s="68"/>
    </row>
    <row r="57" spans="2:14" x14ac:dyDescent="0.2">
      <c r="F57" s="60" t="s">
        <v>426</v>
      </c>
      <c r="G57" s="67">
        <v>15</v>
      </c>
      <c r="H57" s="64">
        <v>13</v>
      </c>
      <c r="I57" s="64">
        <v>11</v>
      </c>
      <c r="J57" s="76" t="s">
        <v>423</v>
      </c>
      <c r="K57" s="76" t="s">
        <v>423</v>
      </c>
      <c r="L57" s="65" t="s">
        <v>423</v>
      </c>
      <c r="M57" s="65" t="s">
        <v>423</v>
      </c>
      <c r="N57" s="65" t="s">
        <v>423</v>
      </c>
    </row>
    <row r="58" spans="2:14" x14ac:dyDescent="0.2">
      <c r="F58" s="60" t="s">
        <v>425</v>
      </c>
      <c r="G58" s="75" t="s">
        <v>423</v>
      </c>
      <c r="H58" s="65" t="s">
        <v>423</v>
      </c>
      <c r="I58" s="65" t="s">
        <v>423</v>
      </c>
      <c r="J58" s="66">
        <f>K58+N58</f>
        <v>5</v>
      </c>
      <c r="K58" s="66">
        <f>L58+M58</f>
        <v>5</v>
      </c>
      <c r="L58" s="64">
        <v>5</v>
      </c>
      <c r="M58" s="65" t="s">
        <v>423</v>
      </c>
      <c r="N58" s="65" t="s">
        <v>423</v>
      </c>
    </row>
    <row r="59" spans="2:14" x14ac:dyDescent="0.2">
      <c r="F59" s="60" t="s">
        <v>424</v>
      </c>
      <c r="G59" s="67">
        <v>20</v>
      </c>
      <c r="H59" s="64">
        <v>22</v>
      </c>
      <c r="I59" s="64">
        <v>18</v>
      </c>
      <c r="J59" s="66">
        <f>K59+N59</f>
        <v>16</v>
      </c>
      <c r="K59" s="66">
        <f>L59+M59</f>
        <v>12</v>
      </c>
      <c r="L59" s="64">
        <v>12</v>
      </c>
      <c r="M59" s="65" t="s">
        <v>423</v>
      </c>
      <c r="N59" s="64">
        <v>4</v>
      </c>
    </row>
    <row r="60" spans="2:14" x14ac:dyDescent="0.2">
      <c r="F60" s="60" t="s">
        <v>422</v>
      </c>
      <c r="G60" s="67">
        <v>20</v>
      </c>
      <c r="H60" s="64">
        <v>19</v>
      </c>
      <c r="I60" s="64">
        <v>15</v>
      </c>
      <c r="J60" s="66">
        <f>K60+N60</f>
        <v>10</v>
      </c>
      <c r="K60" s="66">
        <f>L60+M60</f>
        <v>9</v>
      </c>
      <c r="L60" s="64">
        <v>7</v>
      </c>
      <c r="M60" s="64">
        <v>2</v>
      </c>
      <c r="N60" s="64">
        <v>1</v>
      </c>
    </row>
    <row r="61" spans="2:14" x14ac:dyDescent="0.2">
      <c r="G61" s="68"/>
    </row>
    <row r="62" spans="2:14" x14ac:dyDescent="0.2">
      <c r="B62" s="72" t="s">
        <v>421</v>
      </c>
      <c r="C62" s="70"/>
      <c r="D62" s="70"/>
      <c r="E62" s="70"/>
      <c r="F62" s="70"/>
      <c r="G62" s="74"/>
      <c r="H62" s="73"/>
      <c r="I62" s="73"/>
      <c r="J62" s="70"/>
      <c r="K62" s="70"/>
      <c r="L62" s="73"/>
      <c r="M62" s="73"/>
      <c r="N62" s="73"/>
    </row>
    <row r="63" spans="2:14" x14ac:dyDescent="0.2">
      <c r="B63" s="72" t="s">
        <v>420</v>
      </c>
      <c r="C63" s="70"/>
      <c r="D63" s="70"/>
      <c r="E63" s="70"/>
      <c r="F63" s="70"/>
      <c r="G63" s="71">
        <f>G65</f>
        <v>50</v>
      </c>
      <c r="H63" s="70">
        <f>H65</f>
        <v>56</v>
      </c>
      <c r="I63" s="70">
        <f>I65</f>
        <v>43</v>
      </c>
      <c r="J63" s="70">
        <f>J65</f>
        <v>34</v>
      </c>
      <c r="K63" s="70">
        <f>K65</f>
        <v>24</v>
      </c>
      <c r="L63" s="70">
        <f>L65</f>
        <v>20</v>
      </c>
      <c r="M63" s="70">
        <f>M65</f>
        <v>4</v>
      </c>
      <c r="N63" s="70">
        <f>N65</f>
        <v>10</v>
      </c>
    </row>
    <row r="64" spans="2:14" x14ac:dyDescent="0.2">
      <c r="G64" s="67"/>
      <c r="H64" s="64"/>
      <c r="I64" s="64"/>
      <c r="J64" s="64"/>
      <c r="K64" s="64"/>
      <c r="L64" s="64"/>
      <c r="M64" s="64"/>
      <c r="N64" s="64"/>
    </row>
    <row r="65" spans="1:14" x14ac:dyDescent="0.2">
      <c r="D65" s="60" t="s">
        <v>419</v>
      </c>
      <c r="G65" s="69">
        <f>G67+G68</f>
        <v>50</v>
      </c>
      <c r="H65" s="66">
        <f>H67+H68</f>
        <v>56</v>
      </c>
      <c r="I65" s="66">
        <f>I67+I68</f>
        <v>43</v>
      </c>
      <c r="J65" s="66">
        <f>J67+J68</f>
        <v>34</v>
      </c>
      <c r="K65" s="66">
        <f>K67+K68</f>
        <v>24</v>
      </c>
      <c r="L65" s="66">
        <f>L67+L68</f>
        <v>20</v>
      </c>
      <c r="M65" s="66">
        <f>M67+M68</f>
        <v>4</v>
      </c>
      <c r="N65" s="66">
        <f>N67+N68</f>
        <v>10</v>
      </c>
    </row>
    <row r="66" spans="1:14" x14ac:dyDescent="0.2">
      <c r="G66" s="68"/>
    </row>
    <row r="67" spans="1:14" x14ac:dyDescent="0.2">
      <c r="F67" s="60" t="s">
        <v>418</v>
      </c>
      <c r="G67" s="67">
        <v>30</v>
      </c>
      <c r="H67" s="64">
        <v>27</v>
      </c>
      <c r="I67" s="64">
        <v>23</v>
      </c>
      <c r="J67" s="66">
        <f>K67+N67</f>
        <v>20</v>
      </c>
      <c r="K67" s="66">
        <f>L67+M67</f>
        <v>14</v>
      </c>
      <c r="L67" s="64">
        <v>10</v>
      </c>
      <c r="M67" s="64">
        <v>4</v>
      </c>
      <c r="N67" s="64">
        <v>6</v>
      </c>
    </row>
    <row r="68" spans="1:14" x14ac:dyDescent="0.2">
      <c r="F68" s="60" t="s">
        <v>417</v>
      </c>
      <c r="G68" s="67">
        <v>20</v>
      </c>
      <c r="H68" s="64">
        <v>29</v>
      </c>
      <c r="I68" s="64">
        <v>20</v>
      </c>
      <c r="J68" s="66">
        <f>K68+N68</f>
        <v>14</v>
      </c>
      <c r="K68" s="66">
        <f>L68+M68</f>
        <v>10</v>
      </c>
      <c r="L68" s="64">
        <v>10</v>
      </c>
      <c r="M68" s="65" t="s">
        <v>416</v>
      </c>
      <c r="N68" s="64">
        <v>4</v>
      </c>
    </row>
    <row r="69" spans="1:14" ht="18" thickBot="1" x14ac:dyDescent="0.25">
      <c r="B69" s="63"/>
      <c r="C69" s="63"/>
      <c r="D69" s="63"/>
      <c r="E69" s="63"/>
      <c r="F69" s="63"/>
      <c r="G69" s="62"/>
      <c r="H69" s="61"/>
      <c r="I69" s="61"/>
      <c r="J69" s="61"/>
      <c r="K69" s="61"/>
      <c r="L69" s="61"/>
      <c r="M69" s="61"/>
      <c r="N69" s="61"/>
    </row>
    <row r="70" spans="1:14" x14ac:dyDescent="0.2">
      <c r="G70" s="60" t="s">
        <v>415</v>
      </c>
    </row>
    <row r="71" spans="1:14" x14ac:dyDescent="0.2">
      <c r="A71" s="60"/>
    </row>
  </sheetData>
  <phoneticPr fontId="4"/>
  <pageMargins left="0.23000000000000004" right="0.23000000000000004" top="0.53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2"/>
  <sheetViews>
    <sheetView showGridLines="0" zoomScale="75" workbookViewId="0"/>
  </sheetViews>
  <sheetFormatPr defaultColWidth="9.69921875" defaultRowHeight="17.25" x14ac:dyDescent="0.2"/>
  <cols>
    <col min="1" max="1" width="10.69921875" style="59" customWidth="1"/>
    <col min="2" max="2" width="4.69921875" style="59" customWidth="1"/>
    <col min="3" max="5" width="2.69921875" style="59" customWidth="1"/>
    <col min="6" max="6" width="18.69921875" style="59" customWidth="1"/>
    <col min="7" max="7" width="10.69921875" style="59" customWidth="1"/>
    <col min="8" max="11" width="9.69921875" style="59"/>
    <col min="12" max="13" width="8.69921875" style="59" customWidth="1"/>
    <col min="14" max="16384" width="9.69921875" style="59"/>
  </cols>
  <sheetData>
    <row r="1" spans="1:14" x14ac:dyDescent="0.2">
      <c r="A1" s="60"/>
    </row>
    <row r="6" spans="1:14" x14ac:dyDescent="0.2">
      <c r="H6" s="72" t="s">
        <v>453</v>
      </c>
    </row>
    <row r="7" spans="1:14" x14ac:dyDescent="0.2">
      <c r="G7" s="72" t="s">
        <v>475</v>
      </c>
    </row>
    <row r="8" spans="1:14" ht="18" thickBot="1" x14ac:dyDescent="0.25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82" t="s">
        <v>474</v>
      </c>
    </row>
    <row r="9" spans="1:14" x14ac:dyDescent="0.2">
      <c r="G9" s="68"/>
      <c r="H9" s="68"/>
      <c r="I9" s="68"/>
      <c r="J9" s="68"/>
      <c r="K9" s="79"/>
      <c r="L9" s="79"/>
      <c r="M9" s="79"/>
      <c r="N9" s="79"/>
    </row>
    <row r="10" spans="1:14" x14ac:dyDescent="0.2">
      <c r="G10" s="80" t="s">
        <v>473</v>
      </c>
      <c r="H10" s="80" t="s">
        <v>449</v>
      </c>
      <c r="I10" s="80" t="s">
        <v>448</v>
      </c>
      <c r="J10" s="80" t="s">
        <v>447</v>
      </c>
      <c r="K10" s="68"/>
      <c r="L10" s="79"/>
      <c r="M10" s="79"/>
      <c r="N10" s="80" t="s">
        <v>446</v>
      </c>
    </row>
    <row r="11" spans="1:14" x14ac:dyDescent="0.2">
      <c r="B11" s="79"/>
      <c r="C11" s="79"/>
      <c r="D11" s="79"/>
      <c r="E11" s="79"/>
      <c r="F11" s="79"/>
      <c r="G11" s="78"/>
      <c r="H11" s="78"/>
      <c r="I11" s="78"/>
      <c r="J11" s="78"/>
      <c r="K11" s="77" t="s">
        <v>409</v>
      </c>
      <c r="L11" s="83" t="s">
        <v>472</v>
      </c>
      <c r="M11" s="83" t="s">
        <v>471</v>
      </c>
      <c r="N11" s="77" t="s">
        <v>443</v>
      </c>
    </row>
    <row r="12" spans="1:14" x14ac:dyDescent="0.2">
      <c r="G12" s="68"/>
    </row>
    <row r="13" spans="1:14" x14ac:dyDescent="0.2">
      <c r="C13" s="60" t="s">
        <v>470</v>
      </c>
      <c r="G13" s="67">
        <v>190</v>
      </c>
      <c r="H13" s="64">
        <v>81</v>
      </c>
      <c r="I13" s="64">
        <v>70</v>
      </c>
      <c r="J13" s="66">
        <f>K13+N13</f>
        <v>60</v>
      </c>
      <c r="K13" s="64">
        <v>40</v>
      </c>
      <c r="L13" s="65" t="s">
        <v>27</v>
      </c>
      <c r="M13" s="65" t="s">
        <v>27</v>
      </c>
      <c r="N13" s="64">
        <v>20</v>
      </c>
    </row>
    <row r="14" spans="1:14" x14ac:dyDescent="0.2">
      <c r="C14" s="60" t="s">
        <v>440</v>
      </c>
      <c r="G14" s="67">
        <v>130</v>
      </c>
      <c r="H14" s="64">
        <v>104</v>
      </c>
      <c r="I14" s="64">
        <v>84</v>
      </c>
      <c r="J14" s="66">
        <f>K14+N14</f>
        <v>63</v>
      </c>
      <c r="K14" s="64">
        <v>33</v>
      </c>
      <c r="L14" s="65" t="s">
        <v>27</v>
      </c>
      <c r="M14" s="65" t="s">
        <v>27</v>
      </c>
      <c r="N14" s="64">
        <v>30</v>
      </c>
    </row>
    <row r="15" spans="1:14" x14ac:dyDescent="0.2">
      <c r="C15" s="60" t="s">
        <v>439</v>
      </c>
      <c r="G15" s="67">
        <v>345</v>
      </c>
      <c r="H15" s="64">
        <f>117+178</f>
        <v>295</v>
      </c>
      <c r="I15" s="64">
        <f>93+143</f>
        <v>236</v>
      </c>
      <c r="J15" s="66">
        <f>K15+N15</f>
        <v>200</v>
      </c>
      <c r="K15" s="66">
        <f>L15+M15</f>
        <v>64</v>
      </c>
      <c r="L15" s="64">
        <f>23+25</f>
        <v>48</v>
      </c>
      <c r="M15" s="64">
        <v>16</v>
      </c>
      <c r="N15" s="64">
        <f>4+48+84</f>
        <v>136</v>
      </c>
    </row>
    <row r="16" spans="1:14" x14ac:dyDescent="0.2">
      <c r="C16" s="60" t="s">
        <v>469</v>
      </c>
      <c r="G16" s="67">
        <v>240</v>
      </c>
      <c r="H16" s="64">
        <v>310</v>
      </c>
      <c r="I16" s="64">
        <v>220</v>
      </c>
      <c r="J16" s="66">
        <f>K16+N16</f>
        <v>154</v>
      </c>
      <c r="K16" s="66">
        <f>L16+M16</f>
        <v>132</v>
      </c>
      <c r="L16" s="64">
        <v>114</v>
      </c>
      <c r="M16" s="64">
        <v>18</v>
      </c>
      <c r="N16" s="64">
        <v>22</v>
      </c>
    </row>
    <row r="17" spans="2:14" x14ac:dyDescent="0.2">
      <c r="G17" s="68"/>
    </row>
    <row r="18" spans="2:14" x14ac:dyDescent="0.2">
      <c r="C18" s="60" t="s">
        <v>257</v>
      </c>
      <c r="G18" s="67">
        <v>240</v>
      </c>
      <c r="H18" s="64">
        <v>160</v>
      </c>
      <c r="I18" s="64">
        <v>141</v>
      </c>
      <c r="J18" s="66">
        <f>K18+N18</f>
        <v>120</v>
      </c>
      <c r="K18" s="66">
        <f>L18+M18</f>
        <v>83</v>
      </c>
      <c r="L18" s="64">
        <v>79</v>
      </c>
      <c r="M18" s="64">
        <v>4</v>
      </c>
      <c r="N18" s="64">
        <v>37</v>
      </c>
    </row>
    <row r="19" spans="2:14" x14ac:dyDescent="0.2">
      <c r="C19" s="60" t="s">
        <v>256</v>
      </c>
      <c r="G19" s="67">
        <v>235</v>
      </c>
      <c r="H19" s="64">
        <v>182</v>
      </c>
      <c r="I19" s="64">
        <v>161</v>
      </c>
      <c r="J19" s="66">
        <f>K19+N19</f>
        <v>139</v>
      </c>
      <c r="K19" s="66">
        <f>L19+M19</f>
        <v>75</v>
      </c>
      <c r="L19" s="64">
        <v>70</v>
      </c>
      <c r="M19" s="64">
        <v>5</v>
      </c>
      <c r="N19" s="64">
        <v>64</v>
      </c>
    </row>
    <row r="20" spans="2:14" x14ac:dyDescent="0.2">
      <c r="C20" s="60" t="s">
        <v>255</v>
      </c>
      <c r="G20" s="67">
        <v>230</v>
      </c>
      <c r="H20" s="64">
        <v>208</v>
      </c>
      <c r="I20" s="64">
        <v>183</v>
      </c>
      <c r="J20" s="66">
        <f>K20+N20</f>
        <v>161</v>
      </c>
      <c r="K20" s="66">
        <f>L20+M20</f>
        <v>82</v>
      </c>
      <c r="L20" s="64">
        <v>76</v>
      </c>
      <c r="M20" s="64">
        <v>6</v>
      </c>
      <c r="N20" s="64">
        <v>79</v>
      </c>
    </row>
    <row r="21" spans="2:14" x14ac:dyDescent="0.2">
      <c r="C21" s="60" t="s">
        <v>254</v>
      </c>
      <c r="G21" s="67">
        <v>335</v>
      </c>
      <c r="H21" s="64">
        <v>250</v>
      </c>
      <c r="I21" s="64">
        <v>244</v>
      </c>
      <c r="J21" s="66">
        <f>K21+N21</f>
        <v>218</v>
      </c>
      <c r="K21" s="66">
        <f>L21+M21</f>
        <v>74</v>
      </c>
      <c r="L21" s="64">
        <v>72</v>
      </c>
      <c r="M21" s="64">
        <v>2</v>
      </c>
      <c r="N21" s="64">
        <v>144</v>
      </c>
    </row>
    <row r="22" spans="2:14" x14ac:dyDescent="0.2">
      <c r="G22" s="68"/>
    </row>
    <row r="23" spans="2:14" x14ac:dyDescent="0.2">
      <c r="C23" s="60" t="s">
        <v>253</v>
      </c>
      <c r="G23" s="67">
        <v>350</v>
      </c>
      <c r="H23" s="64">
        <v>320</v>
      </c>
      <c r="I23" s="64">
        <v>283</v>
      </c>
      <c r="J23" s="66">
        <f>K23+N23</f>
        <v>252</v>
      </c>
      <c r="K23" s="66">
        <f>L23+M23</f>
        <v>118</v>
      </c>
      <c r="L23" s="64">
        <v>106</v>
      </c>
      <c r="M23" s="64">
        <v>12</v>
      </c>
      <c r="N23" s="64">
        <v>134</v>
      </c>
    </row>
    <row r="24" spans="2:14" x14ac:dyDescent="0.2">
      <c r="C24" s="60" t="s">
        <v>251</v>
      </c>
      <c r="G24" s="67">
        <v>420</v>
      </c>
      <c r="H24" s="64">
        <v>343</v>
      </c>
      <c r="I24" s="64">
        <v>318</v>
      </c>
      <c r="J24" s="66">
        <f>K24+N24</f>
        <v>275</v>
      </c>
      <c r="K24" s="66">
        <f>L24+M24</f>
        <v>160</v>
      </c>
      <c r="L24" s="64">
        <v>147</v>
      </c>
      <c r="M24" s="64">
        <v>13</v>
      </c>
      <c r="N24" s="64">
        <v>115</v>
      </c>
    </row>
    <row r="25" spans="2:14" x14ac:dyDescent="0.2">
      <c r="C25" s="60" t="s">
        <v>250</v>
      </c>
      <c r="G25" s="67">
        <v>420</v>
      </c>
      <c r="H25" s="64">
        <v>360</v>
      </c>
      <c r="I25" s="64">
        <v>319</v>
      </c>
      <c r="J25" s="66">
        <f>K25+N25</f>
        <v>283</v>
      </c>
      <c r="K25" s="66">
        <f>L25+M25</f>
        <v>140</v>
      </c>
      <c r="L25" s="64">
        <v>122</v>
      </c>
      <c r="M25" s="64">
        <v>18</v>
      </c>
      <c r="N25" s="64">
        <v>143</v>
      </c>
    </row>
    <row r="26" spans="2:14" x14ac:dyDescent="0.2">
      <c r="B26" s="70"/>
      <c r="C26" s="72" t="s">
        <v>468</v>
      </c>
      <c r="D26" s="70"/>
      <c r="E26" s="70"/>
      <c r="F26" s="70"/>
      <c r="G26" s="71">
        <f>G29+G54</f>
        <v>450</v>
      </c>
      <c r="H26" s="70">
        <f>H29+H54</f>
        <v>468</v>
      </c>
      <c r="I26" s="70">
        <f>I29+I54</f>
        <v>383</v>
      </c>
      <c r="J26" s="70">
        <f>J29+J54</f>
        <v>346</v>
      </c>
      <c r="K26" s="70">
        <f>K29+K54</f>
        <v>169</v>
      </c>
      <c r="L26" s="70">
        <f>L29+L54</f>
        <v>152</v>
      </c>
      <c r="M26" s="70">
        <f>M29+M54</f>
        <v>17</v>
      </c>
      <c r="N26" s="70">
        <f>N29+N54</f>
        <v>177</v>
      </c>
    </row>
    <row r="27" spans="2:14" x14ac:dyDescent="0.2">
      <c r="B27" s="70"/>
      <c r="C27" s="70"/>
      <c r="D27" s="70"/>
      <c r="E27" s="70"/>
      <c r="F27" s="70"/>
      <c r="G27" s="71"/>
      <c r="H27" s="70"/>
      <c r="I27" s="70"/>
      <c r="J27" s="70"/>
      <c r="K27" s="70"/>
      <c r="L27" s="70"/>
      <c r="M27" s="70"/>
      <c r="N27" s="70"/>
    </row>
    <row r="28" spans="2:14" x14ac:dyDescent="0.2">
      <c r="B28" s="72" t="s">
        <v>467</v>
      </c>
      <c r="E28" s="70"/>
      <c r="F28" s="70"/>
      <c r="G28" s="71"/>
      <c r="H28" s="70"/>
      <c r="I28" s="70"/>
      <c r="J28" s="70"/>
      <c r="K28" s="70"/>
      <c r="L28" s="70"/>
      <c r="M28" s="70"/>
      <c r="N28" s="70"/>
    </row>
    <row r="29" spans="2:14" x14ac:dyDescent="0.2">
      <c r="B29" s="72" t="s">
        <v>466</v>
      </c>
      <c r="E29" s="70"/>
      <c r="F29" s="70"/>
      <c r="G29" s="71">
        <f>SUM(G31:G52)</f>
        <v>270</v>
      </c>
      <c r="H29" s="70">
        <f>SUM(H31:H52)</f>
        <v>269</v>
      </c>
      <c r="I29" s="70">
        <f>SUM(I31:I52)</f>
        <v>232</v>
      </c>
      <c r="J29" s="70">
        <f>SUM(J31:J52)</f>
        <v>209</v>
      </c>
      <c r="K29" s="70">
        <f>SUM(K31:K52)</f>
        <v>101</v>
      </c>
      <c r="L29" s="70">
        <f>SUM(L31:L52)</f>
        <v>86</v>
      </c>
      <c r="M29" s="70">
        <f>SUM(M31:M52)</f>
        <v>15</v>
      </c>
      <c r="N29" s="70">
        <f>SUM(N31:N52)</f>
        <v>108</v>
      </c>
    </row>
    <row r="30" spans="2:14" x14ac:dyDescent="0.2">
      <c r="G30" s="68"/>
    </row>
    <row r="31" spans="2:14" x14ac:dyDescent="0.2">
      <c r="C31" s="60" t="s">
        <v>465</v>
      </c>
      <c r="G31" s="67">
        <v>15</v>
      </c>
      <c r="H31" s="64">
        <v>22</v>
      </c>
      <c r="I31" s="64">
        <v>15</v>
      </c>
      <c r="J31" s="66">
        <f>K31+N31</f>
        <v>12</v>
      </c>
      <c r="K31" s="66">
        <f>L31+M31</f>
        <v>6</v>
      </c>
      <c r="L31" s="64">
        <v>5</v>
      </c>
      <c r="M31" s="64">
        <v>1</v>
      </c>
      <c r="N31" s="64">
        <v>6</v>
      </c>
    </row>
    <row r="32" spans="2:14" x14ac:dyDescent="0.2">
      <c r="F32" s="60" t="s">
        <v>457</v>
      </c>
      <c r="G32" s="67">
        <v>15</v>
      </c>
      <c r="H32" s="64">
        <v>20</v>
      </c>
      <c r="I32" s="64">
        <v>17</v>
      </c>
      <c r="J32" s="66">
        <f>K32+N32</f>
        <v>14</v>
      </c>
      <c r="K32" s="66">
        <f>L32+M32</f>
        <v>3</v>
      </c>
      <c r="L32" s="64">
        <v>3</v>
      </c>
      <c r="M32" s="65" t="s">
        <v>454</v>
      </c>
      <c r="N32" s="64">
        <v>11</v>
      </c>
    </row>
    <row r="33" spans="3:14" x14ac:dyDescent="0.2">
      <c r="F33" s="60" t="s">
        <v>456</v>
      </c>
      <c r="G33" s="67">
        <v>15</v>
      </c>
      <c r="H33" s="64">
        <v>15</v>
      </c>
      <c r="I33" s="64">
        <v>15</v>
      </c>
      <c r="J33" s="66">
        <f>K33+N33</f>
        <v>15</v>
      </c>
      <c r="K33" s="66">
        <f>L33+M33</f>
        <v>9</v>
      </c>
      <c r="L33" s="64">
        <v>7</v>
      </c>
      <c r="M33" s="64">
        <v>2</v>
      </c>
      <c r="N33" s="64">
        <v>6</v>
      </c>
    </row>
    <row r="34" spans="3:14" x14ac:dyDescent="0.2">
      <c r="F34" s="60" t="s">
        <v>455</v>
      </c>
      <c r="G34" s="67">
        <v>15</v>
      </c>
      <c r="H34" s="64">
        <v>16</v>
      </c>
      <c r="I34" s="64">
        <v>15</v>
      </c>
      <c r="J34" s="66">
        <f>K34+N34</f>
        <v>14</v>
      </c>
      <c r="K34" s="66">
        <f>L34+M34</f>
        <v>11</v>
      </c>
      <c r="L34" s="64">
        <v>8</v>
      </c>
      <c r="M34" s="64">
        <v>3</v>
      </c>
      <c r="N34" s="64">
        <v>3</v>
      </c>
    </row>
    <row r="35" spans="3:14" x14ac:dyDescent="0.2">
      <c r="G35" s="68"/>
    </row>
    <row r="36" spans="3:14" x14ac:dyDescent="0.2">
      <c r="C36" s="60" t="s">
        <v>460</v>
      </c>
      <c r="G36" s="67">
        <v>15</v>
      </c>
      <c r="H36" s="64">
        <v>12</v>
      </c>
      <c r="I36" s="64">
        <v>11</v>
      </c>
      <c r="J36" s="66">
        <f>K36+N36</f>
        <v>10</v>
      </c>
      <c r="K36" s="66">
        <f>L36+M36</f>
        <v>7</v>
      </c>
      <c r="L36" s="64">
        <v>5</v>
      </c>
      <c r="M36" s="64">
        <v>2</v>
      </c>
      <c r="N36" s="64">
        <v>3</v>
      </c>
    </row>
    <row r="37" spans="3:14" x14ac:dyDescent="0.2">
      <c r="F37" s="60" t="s">
        <v>457</v>
      </c>
      <c r="G37" s="67">
        <v>15</v>
      </c>
      <c r="H37" s="64">
        <v>7</v>
      </c>
      <c r="I37" s="64">
        <v>6</v>
      </c>
      <c r="J37" s="66">
        <f>K37+N37</f>
        <v>6</v>
      </c>
      <c r="K37" s="66">
        <f>L37+M37</f>
        <v>3</v>
      </c>
      <c r="L37" s="64">
        <v>3</v>
      </c>
      <c r="M37" s="65" t="s">
        <v>454</v>
      </c>
      <c r="N37" s="64">
        <v>3</v>
      </c>
    </row>
    <row r="38" spans="3:14" x14ac:dyDescent="0.2">
      <c r="F38" s="60" t="s">
        <v>456</v>
      </c>
      <c r="G38" s="67">
        <v>15</v>
      </c>
      <c r="H38" s="64">
        <v>6</v>
      </c>
      <c r="I38" s="64">
        <v>6</v>
      </c>
      <c r="J38" s="66">
        <f>K38+N38</f>
        <v>6</v>
      </c>
      <c r="K38" s="66">
        <f>L38+M38</f>
        <v>4</v>
      </c>
      <c r="L38" s="64">
        <v>3</v>
      </c>
      <c r="M38" s="64">
        <v>1</v>
      </c>
      <c r="N38" s="64">
        <v>2</v>
      </c>
    </row>
    <row r="39" spans="3:14" x14ac:dyDescent="0.2">
      <c r="F39" s="60" t="s">
        <v>455</v>
      </c>
      <c r="G39" s="67">
        <v>15</v>
      </c>
      <c r="H39" s="64">
        <v>6</v>
      </c>
      <c r="I39" s="64">
        <v>6</v>
      </c>
      <c r="J39" s="66">
        <f>K39+N39</f>
        <v>5</v>
      </c>
      <c r="K39" s="66">
        <f>L39+M39</f>
        <v>5</v>
      </c>
      <c r="L39" s="64">
        <v>5</v>
      </c>
      <c r="M39" s="65" t="s">
        <v>454</v>
      </c>
      <c r="N39" s="65" t="s">
        <v>454</v>
      </c>
    </row>
    <row r="40" spans="3:14" x14ac:dyDescent="0.2">
      <c r="G40" s="68"/>
    </row>
    <row r="41" spans="3:14" x14ac:dyDescent="0.2">
      <c r="C41" s="60" t="s">
        <v>464</v>
      </c>
      <c r="G41" s="67">
        <v>15</v>
      </c>
      <c r="H41" s="64">
        <v>16</v>
      </c>
      <c r="I41" s="64">
        <v>16</v>
      </c>
      <c r="J41" s="66">
        <f>K41+N41</f>
        <v>15</v>
      </c>
      <c r="K41" s="66">
        <f>L41+M41</f>
        <v>2</v>
      </c>
      <c r="L41" s="64">
        <v>2</v>
      </c>
      <c r="M41" s="65" t="s">
        <v>454</v>
      </c>
      <c r="N41" s="64">
        <v>13</v>
      </c>
    </row>
    <row r="42" spans="3:14" x14ac:dyDescent="0.2">
      <c r="F42" s="60" t="s">
        <v>457</v>
      </c>
      <c r="G42" s="67">
        <v>15</v>
      </c>
      <c r="H42" s="64">
        <v>17</v>
      </c>
      <c r="I42" s="64">
        <v>17</v>
      </c>
      <c r="J42" s="66">
        <f>K42+N42</f>
        <v>16</v>
      </c>
      <c r="K42" s="66">
        <f>L42+M42</f>
        <v>8</v>
      </c>
      <c r="L42" s="64">
        <v>7</v>
      </c>
      <c r="M42" s="64">
        <v>1</v>
      </c>
      <c r="N42" s="64">
        <v>8</v>
      </c>
    </row>
    <row r="43" spans="3:14" x14ac:dyDescent="0.2">
      <c r="F43" s="60" t="s">
        <v>456</v>
      </c>
      <c r="G43" s="67">
        <v>15</v>
      </c>
      <c r="H43" s="64">
        <v>15</v>
      </c>
      <c r="I43" s="64">
        <v>15</v>
      </c>
      <c r="J43" s="66">
        <f>K43+N43</f>
        <v>14</v>
      </c>
      <c r="K43" s="66">
        <f>L43+M43</f>
        <v>5</v>
      </c>
      <c r="L43" s="64">
        <v>4</v>
      </c>
      <c r="M43" s="64">
        <v>1</v>
      </c>
      <c r="N43" s="64">
        <v>9</v>
      </c>
    </row>
    <row r="44" spans="3:14" x14ac:dyDescent="0.2">
      <c r="F44" s="60" t="s">
        <v>455</v>
      </c>
      <c r="G44" s="67">
        <v>15</v>
      </c>
      <c r="H44" s="64">
        <v>12</v>
      </c>
      <c r="I44" s="64">
        <v>11</v>
      </c>
      <c r="J44" s="66">
        <f>K44+N44</f>
        <v>8</v>
      </c>
      <c r="K44" s="66">
        <f>L44+M44</f>
        <v>4</v>
      </c>
      <c r="L44" s="64">
        <v>4</v>
      </c>
      <c r="M44" s="65" t="s">
        <v>454</v>
      </c>
      <c r="N44" s="64">
        <v>4</v>
      </c>
    </row>
    <row r="45" spans="3:14" x14ac:dyDescent="0.2">
      <c r="G45" s="68"/>
    </row>
    <row r="46" spans="3:14" x14ac:dyDescent="0.2">
      <c r="C46" s="60" t="s">
        <v>458</v>
      </c>
      <c r="G46" s="67">
        <v>15</v>
      </c>
      <c r="H46" s="64">
        <v>31</v>
      </c>
      <c r="I46" s="64">
        <v>16</v>
      </c>
      <c r="J46" s="66">
        <f>K46+N46</f>
        <v>14</v>
      </c>
      <c r="K46" s="66">
        <f>L46+M46</f>
        <v>5</v>
      </c>
      <c r="L46" s="64">
        <v>5</v>
      </c>
      <c r="M46" s="65" t="s">
        <v>454</v>
      </c>
      <c r="N46" s="64">
        <v>9</v>
      </c>
    </row>
    <row r="47" spans="3:14" x14ac:dyDescent="0.2">
      <c r="F47" s="60" t="s">
        <v>457</v>
      </c>
      <c r="G47" s="67">
        <v>15</v>
      </c>
      <c r="H47" s="64">
        <v>23</v>
      </c>
      <c r="I47" s="64">
        <v>17</v>
      </c>
      <c r="J47" s="66">
        <f>K47+N47</f>
        <v>17</v>
      </c>
      <c r="K47" s="66">
        <f>L47+M47</f>
        <v>6</v>
      </c>
      <c r="L47" s="64">
        <v>6</v>
      </c>
      <c r="M47" s="65" t="s">
        <v>454</v>
      </c>
      <c r="N47" s="64">
        <v>11</v>
      </c>
    </row>
    <row r="48" spans="3:14" x14ac:dyDescent="0.2">
      <c r="F48" s="60" t="s">
        <v>456</v>
      </c>
      <c r="G48" s="67">
        <v>15</v>
      </c>
      <c r="H48" s="64">
        <v>18</v>
      </c>
      <c r="I48" s="64">
        <v>16</v>
      </c>
      <c r="J48" s="66">
        <f>K48+N48</f>
        <v>15</v>
      </c>
      <c r="K48" s="66">
        <f>L48+M48</f>
        <v>8</v>
      </c>
      <c r="L48" s="64">
        <v>7</v>
      </c>
      <c r="M48" s="64">
        <v>1</v>
      </c>
      <c r="N48" s="64">
        <v>7</v>
      </c>
    </row>
    <row r="49" spans="2:14" x14ac:dyDescent="0.2">
      <c r="F49" s="60" t="s">
        <v>455</v>
      </c>
      <c r="G49" s="67">
        <v>15</v>
      </c>
      <c r="H49" s="64">
        <v>17</v>
      </c>
      <c r="I49" s="64">
        <v>17</v>
      </c>
      <c r="J49" s="66">
        <f>K49+N49</f>
        <v>17</v>
      </c>
      <c r="K49" s="66">
        <f>L49+M49</f>
        <v>11</v>
      </c>
      <c r="L49" s="64">
        <v>8</v>
      </c>
      <c r="M49" s="64">
        <v>3</v>
      </c>
      <c r="N49" s="64">
        <v>6</v>
      </c>
    </row>
    <row r="50" spans="2:14" x14ac:dyDescent="0.2">
      <c r="G50" s="68"/>
    </row>
    <row r="51" spans="2:14" x14ac:dyDescent="0.2">
      <c r="C51" s="60" t="s">
        <v>463</v>
      </c>
      <c r="G51" s="67">
        <v>15</v>
      </c>
      <c r="H51" s="64">
        <v>10</v>
      </c>
      <c r="I51" s="64">
        <v>10</v>
      </c>
      <c r="J51" s="66">
        <f>K51+N51</f>
        <v>7</v>
      </c>
      <c r="K51" s="66">
        <f>L51+M51</f>
        <v>3</v>
      </c>
      <c r="L51" s="64">
        <v>3</v>
      </c>
      <c r="M51" s="65" t="s">
        <v>454</v>
      </c>
      <c r="N51" s="64">
        <v>4</v>
      </c>
    </row>
    <row r="52" spans="2:14" x14ac:dyDescent="0.2">
      <c r="C52" s="60" t="s">
        <v>462</v>
      </c>
      <c r="G52" s="67">
        <v>15</v>
      </c>
      <c r="H52" s="64">
        <v>6</v>
      </c>
      <c r="I52" s="64">
        <v>6</v>
      </c>
      <c r="J52" s="66">
        <f>K52+N52</f>
        <v>4</v>
      </c>
      <c r="K52" s="66">
        <f>L52+M52</f>
        <v>1</v>
      </c>
      <c r="L52" s="64">
        <v>1</v>
      </c>
      <c r="M52" s="65" t="s">
        <v>454</v>
      </c>
      <c r="N52" s="64">
        <v>3</v>
      </c>
    </row>
    <row r="53" spans="2:14" x14ac:dyDescent="0.2">
      <c r="G53" s="67"/>
      <c r="H53" s="64"/>
      <c r="I53" s="64"/>
      <c r="L53" s="64"/>
      <c r="M53" s="64"/>
      <c r="N53" s="64"/>
    </row>
    <row r="54" spans="2:14" x14ac:dyDescent="0.2">
      <c r="B54" s="72" t="s">
        <v>461</v>
      </c>
      <c r="E54" s="70"/>
      <c r="F54" s="70"/>
      <c r="G54" s="71">
        <f>SUM(G56:G69)</f>
        <v>180</v>
      </c>
      <c r="H54" s="70">
        <f>SUM(H56:H69)</f>
        <v>199</v>
      </c>
      <c r="I54" s="70">
        <f>SUM(I56:I69)</f>
        <v>151</v>
      </c>
      <c r="J54" s="70">
        <f>SUM(J56:J69)</f>
        <v>137</v>
      </c>
      <c r="K54" s="70">
        <f>SUM(K56:K69)</f>
        <v>68</v>
      </c>
      <c r="L54" s="70">
        <f>SUM(L56:L69)</f>
        <v>66</v>
      </c>
      <c r="M54" s="70">
        <f>SUM(M56:M69)</f>
        <v>2</v>
      </c>
      <c r="N54" s="70">
        <f>SUM(N56:N69)</f>
        <v>69</v>
      </c>
    </row>
    <row r="55" spans="2:14" x14ac:dyDescent="0.2">
      <c r="G55" s="68"/>
    </row>
    <row r="56" spans="2:14" x14ac:dyDescent="0.2">
      <c r="C56" s="60" t="s">
        <v>460</v>
      </c>
      <c r="G56" s="67">
        <v>15</v>
      </c>
      <c r="H56" s="64">
        <v>13</v>
      </c>
      <c r="I56" s="64">
        <v>12</v>
      </c>
      <c r="J56" s="66">
        <f>K56+N56</f>
        <v>11</v>
      </c>
      <c r="K56" s="66">
        <f>L56+M56</f>
        <v>6</v>
      </c>
      <c r="L56" s="64">
        <v>6</v>
      </c>
      <c r="M56" s="65" t="s">
        <v>454</v>
      </c>
      <c r="N56" s="64">
        <v>5</v>
      </c>
    </row>
    <row r="57" spans="2:14" x14ac:dyDescent="0.2">
      <c r="F57" s="60" t="s">
        <v>457</v>
      </c>
      <c r="G57" s="67">
        <v>15</v>
      </c>
      <c r="H57" s="64">
        <v>12</v>
      </c>
      <c r="I57" s="64">
        <v>12</v>
      </c>
      <c r="J57" s="66">
        <f>K57+N57</f>
        <v>12</v>
      </c>
      <c r="K57" s="66">
        <f>L57+M57</f>
        <v>6</v>
      </c>
      <c r="L57" s="64">
        <v>4</v>
      </c>
      <c r="M57" s="64">
        <v>2</v>
      </c>
      <c r="N57" s="64">
        <v>6</v>
      </c>
    </row>
    <row r="58" spans="2:14" x14ac:dyDescent="0.2">
      <c r="F58" s="60" t="s">
        <v>456</v>
      </c>
      <c r="G58" s="67">
        <v>15</v>
      </c>
      <c r="H58" s="64">
        <v>8</v>
      </c>
      <c r="I58" s="64">
        <v>8</v>
      </c>
      <c r="J58" s="66">
        <f>K58+N58</f>
        <v>8</v>
      </c>
      <c r="K58" s="66">
        <f>L58+M58</f>
        <v>8</v>
      </c>
      <c r="L58" s="64">
        <v>8</v>
      </c>
      <c r="M58" s="65" t="s">
        <v>454</v>
      </c>
      <c r="N58" s="65" t="s">
        <v>454</v>
      </c>
    </row>
    <row r="59" spans="2:14" x14ac:dyDescent="0.2">
      <c r="F59" s="60" t="s">
        <v>455</v>
      </c>
      <c r="G59" s="67">
        <v>15</v>
      </c>
      <c r="H59" s="64">
        <v>5</v>
      </c>
      <c r="I59" s="64">
        <v>5</v>
      </c>
      <c r="J59" s="66">
        <f>K59+N59</f>
        <v>3</v>
      </c>
      <c r="K59" s="66">
        <f>L59+M59</f>
        <v>2</v>
      </c>
      <c r="L59" s="64">
        <v>2</v>
      </c>
      <c r="M59" s="65" t="s">
        <v>454</v>
      </c>
      <c r="N59" s="64">
        <v>1</v>
      </c>
    </row>
    <row r="60" spans="2:14" x14ac:dyDescent="0.2">
      <c r="G60" s="67"/>
    </row>
    <row r="61" spans="2:14" x14ac:dyDescent="0.2">
      <c r="C61" s="60" t="s">
        <v>459</v>
      </c>
      <c r="G61" s="67">
        <v>15</v>
      </c>
      <c r="H61" s="64">
        <v>15</v>
      </c>
      <c r="I61" s="64">
        <v>14</v>
      </c>
      <c r="J61" s="66">
        <f>K61+N61</f>
        <v>14</v>
      </c>
      <c r="K61" s="66">
        <f>L61+M61</f>
        <v>3</v>
      </c>
      <c r="L61" s="64">
        <v>3</v>
      </c>
      <c r="M61" s="65" t="s">
        <v>454</v>
      </c>
      <c r="N61" s="64">
        <v>11</v>
      </c>
    </row>
    <row r="62" spans="2:14" x14ac:dyDescent="0.2">
      <c r="F62" s="60" t="s">
        <v>457</v>
      </c>
      <c r="G62" s="67">
        <v>15</v>
      </c>
      <c r="H62" s="64">
        <v>14</v>
      </c>
      <c r="I62" s="64">
        <v>14</v>
      </c>
      <c r="J62" s="66">
        <f>K62+N62</f>
        <v>12</v>
      </c>
      <c r="K62" s="66">
        <f>L62+M62</f>
        <v>5</v>
      </c>
      <c r="L62" s="64">
        <v>5</v>
      </c>
      <c r="M62" s="65" t="s">
        <v>454</v>
      </c>
      <c r="N62" s="64">
        <v>7</v>
      </c>
    </row>
    <row r="63" spans="2:14" x14ac:dyDescent="0.2">
      <c r="F63" s="60" t="s">
        <v>456</v>
      </c>
      <c r="G63" s="67">
        <v>15</v>
      </c>
      <c r="H63" s="64">
        <v>18</v>
      </c>
      <c r="I63" s="64">
        <v>15</v>
      </c>
      <c r="J63" s="66">
        <f>K63+N63</f>
        <v>13</v>
      </c>
      <c r="K63" s="66">
        <f>L63+M63</f>
        <v>3</v>
      </c>
      <c r="L63" s="64">
        <v>3</v>
      </c>
      <c r="M63" s="65" t="s">
        <v>454</v>
      </c>
      <c r="N63" s="64">
        <v>10</v>
      </c>
    </row>
    <row r="64" spans="2:14" x14ac:dyDescent="0.2">
      <c r="F64" s="60" t="s">
        <v>455</v>
      </c>
      <c r="G64" s="67">
        <v>15</v>
      </c>
      <c r="H64" s="64">
        <v>11</v>
      </c>
      <c r="I64" s="64">
        <v>11</v>
      </c>
      <c r="J64" s="66">
        <f>K64+N64</f>
        <v>10</v>
      </c>
      <c r="K64" s="66">
        <f>L64+M64</f>
        <v>2</v>
      </c>
      <c r="L64" s="64">
        <v>2</v>
      </c>
      <c r="M64" s="65" t="s">
        <v>454</v>
      </c>
      <c r="N64" s="64">
        <v>8</v>
      </c>
    </row>
    <row r="65" spans="1:14" x14ac:dyDescent="0.2">
      <c r="G65" s="67"/>
    </row>
    <row r="66" spans="1:14" x14ac:dyDescent="0.2">
      <c r="C66" s="60" t="s">
        <v>458</v>
      </c>
      <c r="G66" s="67">
        <v>15</v>
      </c>
      <c r="H66" s="64">
        <v>22</v>
      </c>
      <c r="I66" s="64">
        <v>15</v>
      </c>
      <c r="J66" s="66">
        <f>K66+N66</f>
        <v>13</v>
      </c>
      <c r="K66" s="66">
        <f>L66+M66</f>
        <v>6</v>
      </c>
      <c r="L66" s="64">
        <v>6</v>
      </c>
      <c r="M66" s="65" t="s">
        <v>454</v>
      </c>
      <c r="N66" s="64">
        <v>7</v>
      </c>
    </row>
    <row r="67" spans="1:14" x14ac:dyDescent="0.2">
      <c r="F67" s="60" t="s">
        <v>457</v>
      </c>
      <c r="G67" s="67">
        <v>15</v>
      </c>
      <c r="H67" s="64">
        <v>31</v>
      </c>
      <c r="I67" s="64">
        <v>15</v>
      </c>
      <c r="J67" s="66">
        <f>K67+N67</f>
        <v>14</v>
      </c>
      <c r="K67" s="66">
        <f>L67+M67</f>
        <v>10</v>
      </c>
      <c r="L67" s="64">
        <v>10</v>
      </c>
      <c r="M67" s="65" t="s">
        <v>454</v>
      </c>
      <c r="N67" s="64">
        <v>4</v>
      </c>
    </row>
    <row r="68" spans="1:14" x14ac:dyDescent="0.2">
      <c r="F68" s="60" t="s">
        <v>456</v>
      </c>
      <c r="G68" s="67">
        <v>15</v>
      </c>
      <c r="H68" s="64">
        <v>27</v>
      </c>
      <c r="I68" s="64">
        <v>15</v>
      </c>
      <c r="J68" s="66">
        <f>K68+N68</f>
        <v>14</v>
      </c>
      <c r="K68" s="66">
        <f>L68+M68</f>
        <v>8</v>
      </c>
      <c r="L68" s="64">
        <v>8</v>
      </c>
      <c r="M68" s="65" t="s">
        <v>454</v>
      </c>
      <c r="N68" s="64">
        <v>6</v>
      </c>
    </row>
    <row r="69" spans="1:14" x14ac:dyDescent="0.2">
      <c r="F69" s="60" t="s">
        <v>455</v>
      </c>
      <c r="G69" s="67">
        <v>15</v>
      </c>
      <c r="H69" s="64">
        <v>23</v>
      </c>
      <c r="I69" s="64">
        <v>15</v>
      </c>
      <c r="J69" s="66">
        <f>K69+N69</f>
        <v>13</v>
      </c>
      <c r="K69" s="66">
        <f>L69+M69</f>
        <v>9</v>
      </c>
      <c r="L69" s="64">
        <v>9</v>
      </c>
      <c r="M69" s="65" t="s">
        <v>454</v>
      </c>
      <c r="N69" s="64">
        <v>4</v>
      </c>
    </row>
    <row r="70" spans="1:14" ht="18" thickBot="1" x14ac:dyDescent="0.25">
      <c r="B70" s="63"/>
      <c r="C70" s="63"/>
      <c r="D70" s="63"/>
      <c r="E70" s="63"/>
      <c r="F70" s="63"/>
      <c r="G70" s="62"/>
      <c r="H70" s="61"/>
      <c r="I70" s="61"/>
      <c r="J70" s="61"/>
      <c r="K70" s="61"/>
      <c r="L70" s="61"/>
      <c r="M70" s="61"/>
      <c r="N70" s="61"/>
    </row>
    <row r="71" spans="1:14" x14ac:dyDescent="0.2">
      <c r="G71" s="60" t="s">
        <v>415</v>
      </c>
    </row>
    <row r="72" spans="1:14" x14ac:dyDescent="0.2">
      <c r="A72" s="60"/>
    </row>
  </sheetData>
  <phoneticPr fontId="4"/>
  <pageMargins left="0.23000000000000004" right="0.23000000000000004" top="0.49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100" workbookViewId="0"/>
  </sheetViews>
  <sheetFormatPr defaultColWidth="8.69921875" defaultRowHeight="17.25" x14ac:dyDescent="0.2"/>
  <cols>
    <col min="1" max="1" width="10.69921875" style="6" customWidth="1"/>
    <col min="2" max="2" width="4.69921875" style="6" customWidth="1"/>
    <col min="3" max="3" width="15.69921875" style="6" customWidth="1"/>
    <col min="4" max="5" width="10.69921875" style="6" customWidth="1"/>
    <col min="6" max="10" width="8.69921875" style="6"/>
    <col min="11" max="12" width="10.69921875" style="6" customWidth="1"/>
    <col min="13" max="16384" width="8.69921875" style="6"/>
  </cols>
  <sheetData>
    <row r="1" spans="1:12" x14ac:dyDescent="0.2">
      <c r="A1" s="5"/>
    </row>
    <row r="6" spans="1:12" x14ac:dyDescent="0.2">
      <c r="F6" s="1" t="s">
        <v>503</v>
      </c>
    </row>
    <row r="8" spans="1:12" x14ac:dyDescent="0.2">
      <c r="D8" s="1" t="s">
        <v>502</v>
      </c>
      <c r="G8" s="84" t="s">
        <v>501</v>
      </c>
    </row>
    <row r="9" spans="1:12" ht="18" thickBot="1" x14ac:dyDescent="0.25">
      <c r="B9" s="20"/>
      <c r="C9" s="20"/>
      <c r="D9" s="7"/>
      <c r="E9" s="20"/>
      <c r="F9" s="7"/>
      <c r="G9" s="7"/>
      <c r="H9" s="20"/>
      <c r="I9" s="20"/>
      <c r="J9" s="20"/>
      <c r="K9" s="20"/>
      <c r="L9" s="20"/>
    </row>
    <row r="10" spans="1:12" x14ac:dyDescent="0.2">
      <c r="B10" s="4"/>
      <c r="C10" s="4"/>
      <c r="D10" s="11"/>
      <c r="E10" s="46"/>
      <c r="F10" s="10"/>
      <c r="G10" s="46"/>
      <c r="H10" s="46"/>
      <c r="I10" s="46"/>
      <c r="J10" s="46"/>
      <c r="K10" s="46"/>
      <c r="L10" s="46"/>
    </row>
    <row r="11" spans="1:12" x14ac:dyDescent="0.2">
      <c r="B11" s="4"/>
      <c r="C11" s="4"/>
      <c r="D11" s="12" t="s">
        <v>10</v>
      </c>
      <c r="E11" s="2"/>
      <c r="F11" s="12" t="s">
        <v>184</v>
      </c>
      <c r="G11" s="2"/>
      <c r="H11" s="12" t="s">
        <v>183</v>
      </c>
      <c r="I11" s="12" t="s">
        <v>182</v>
      </c>
      <c r="J11" s="12" t="s">
        <v>181</v>
      </c>
      <c r="K11" s="9" t="s">
        <v>499</v>
      </c>
      <c r="L11" s="9" t="s">
        <v>498</v>
      </c>
    </row>
    <row r="12" spans="1:12" x14ac:dyDescent="0.2">
      <c r="B12" s="46"/>
      <c r="C12" s="26" t="s">
        <v>497</v>
      </c>
      <c r="D12" s="25"/>
      <c r="E12" s="13" t="s">
        <v>185</v>
      </c>
      <c r="F12" s="13" t="s">
        <v>496</v>
      </c>
      <c r="G12" s="13" t="s">
        <v>495</v>
      </c>
      <c r="H12" s="13" t="s">
        <v>494</v>
      </c>
      <c r="I12" s="13" t="s">
        <v>493</v>
      </c>
      <c r="J12" s="13" t="s">
        <v>492</v>
      </c>
      <c r="K12" s="13" t="s">
        <v>491</v>
      </c>
      <c r="L12" s="13" t="s">
        <v>490</v>
      </c>
    </row>
    <row r="13" spans="1:12" x14ac:dyDescent="0.2">
      <c r="B13" s="4"/>
      <c r="D13" s="11"/>
      <c r="H13" s="1" t="s">
        <v>500</v>
      </c>
    </row>
    <row r="14" spans="1:12" x14ac:dyDescent="0.2">
      <c r="C14" s="5" t="s">
        <v>487</v>
      </c>
      <c r="D14" s="15">
        <f>SUM(E14:L14)</f>
        <v>469</v>
      </c>
      <c r="E14" s="16">
        <v>197</v>
      </c>
      <c r="F14" s="16">
        <v>30</v>
      </c>
      <c r="G14" s="16">
        <v>15</v>
      </c>
      <c r="H14" s="16">
        <v>26</v>
      </c>
      <c r="I14" s="16">
        <v>38</v>
      </c>
      <c r="J14" s="16">
        <v>44</v>
      </c>
      <c r="K14" s="16">
        <v>62</v>
      </c>
      <c r="L14" s="16">
        <v>57</v>
      </c>
    </row>
    <row r="15" spans="1:12" x14ac:dyDescent="0.2">
      <c r="C15" s="5" t="s">
        <v>16</v>
      </c>
      <c r="D15" s="15">
        <f>SUM(E15:L15)</f>
        <v>501</v>
      </c>
      <c r="E15" s="16">
        <v>215</v>
      </c>
      <c r="F15" s="16">
        <v>32</v>
      </c>
      <c r="G15" s="16">
        <v>23</v>
      </c>
      <c r="H15" s="16">
        <v>29</v>
      </c>
      <c r="I15" s="16">
        <v>38</v>
      </c>
      <c r="J15" s="16">
        <v>41</v>
      </c>
      <c r="K15" s="16">
        <v>62</v>
      </c>
      <c r="L15" s="16">
        <v>61</v>
      </c>
    </row>
    <row r="16" spans="1:12" x14ac:dyDescent="0.2">
      <c r="C16" s="5" t="s">
        <v>17</v>
      </c>
      <c r="D16" s="15">
        <f>SUM(E16:L16)</f>
        <v>604</v>
      </c>
      <c r="E16" s="16">
        <v>252</v>
      </c>
      <c r="F16" s="16">
        <v>35</v>
      </c>
      <c r="G16" s="16">
        <v>27</v>
      </c>
      <c r="H16" s="16">
        <v>47</v>
      </c>
      <c r="I16" s="16">
        <v>49</v>
      </c>
      <c r="J16" s="16">
        <v>52</v>
      </c>
      <c r="K16" s="16">
        <v>72</v>
      </c>
      <c r="L16" s="16">
        <v>70</v>
      </c>
    </row>
    <row r="17" spans="1:12" x14ac:dyDescent="0.2">
      <c r="C17" s="5" t="s">
        <v>18</v>
      </c>
      <c r="D17" s="15">
        <f>SUM(E17:L17)</f>
        <v>630</v>
      </c>
      <c r="E17" s="16">
        <v>275</v>
      </c>
      <c r="F17" s="16">
        <v>41</v>
      </c>
      <c r="G17" s="16">
        <v>29</v>
      </c>
      <c r="H17" s="16">
        <v>46</v>
      </c>
      <c r="I17" s="16">
        <v>48</v>
      </c>
      <c r="J17" s="16">
        <v>55</v>
      </c>
      <c r="K17" s="16">
        <v>74</v>
      </c>
      <c r="L17" s="16">
        <v>62</v>
      </c>
    </row>
    <row r="18" spans="1:12" x14ac:dyDescent="0.2">
      <c r="C18" s="5" t="s">
        <v>19</v>
      </c>
      <c r="D18" s="15">
        <f>SUM(E18:L18)</f>
        <v>627</v>
      </c>
      <c r="E18" s="16">
        <v>271</v>
      </c>
      <c r="F18" s="16">
        <v>43</v>
      </c>
      <c r="G18" s="16">
        <v>30</v>
      </c>
      <c r="H18" s="16">
        <v>43</v>
      </c>
      <c r="I18" s="16">
        <v>47</v>
      </c>
      <c r="J18" s="16">
        <v>54</v>
      </c>
      <c r="K18" s="16">
        <v>78</v>
      </c>
      <c r="L18" s="16">
        <v>61</v>
      </c>
    </row>
    <row r="19" spans="1:12" x14ac:dyDescent="0.2">
      <c r="C19" s="5" t="s">
        <v>20</v>
      </c>
      <c r="D19" s="15">
        <f>SUM(E19:L19)</f>
        <v>641</v>
      </c>
      <c r="E19" s="16">
        <v>272</v>
      </c>
      <c r="F19" s="16">
        <v>38</v>
      </c>
      <c r="G19" s="16">
        <v>32</v>
      </c>
      <c r="H19" s="16">
        <v>44</v>
      </c>
      <c r="I19" s="16">
        <v>43</v>
      </c>
      <c r="J19" s="16">
        <v>63</v>
      </c>
      <c r="K19" s="16">
        <v>88</v>
      </c>
      <c r="L19" s="16">
        <v>61</v>
      </c>
    </row>
    <row r="20" spans="1:12" x14ac:dyDescent="0.2">
      <c r="D20" s="11"/>
      <c r="E20" s="16"/>
      <c r="F20" s="16"/>
      <c r="G20" s="16"/>
      <c r="H20" s="16"/>
      <c r="I20" s="16"/>
      <c r="J20" s="16"/>
      <c r="K20" s="16"/>
      <c r="L20" s="16"/>
    </row>
    <row r="21" spans="1:12" x14ac:dyDescent="0.2">
      <c r="C21" s="5" t="s">
        <v>486</v>
      </c>
      <c r="D21" s="15">
        <f>SUM(E21:L21)</f>
        <v>623</v>
      </c>
      <c r="E21" s="16">
        <v>274</v>
      </c>
      <c r="F21" s="16">
        <v>36</v>
      </c>
      <c r="G21" s="16">
        <v>27</v>
      </c>
      <c r="H21" s="16">
        <v>48</v>
      </c>
      <c r="I21" s="16">
        <v>42</v>
      </c>
      <c r="J21" s="16">
        <v>58</v>
      </c>
      <c r="K21" s="16">
        <v>83</v>
      </c>
      <c r="L21" s="16">
        <v>55</v>
      </c>
    </row>
    <row r="22" spans="1:12" x14ac:dyDescent="0.2">
      <c r="C22" s="5" t="s">
        <v>485</v>
      </c>
      <c r="D22" s="15">
        <f>SUM(E22:L22)</f>
        <v>625</v>
      </c>
      <c r="E22" s="16">
        <v>273</v>
      </c>
      <c r="F22" s="16">
        <v>33</v>
      </c>
      <c r="G22" s="16">
        <v>27</v>
      </c>
      <c r="H22" s="16">
        <v>48</v>
      </c>
      <c r="I22" s="16">
        <v>42</v>
      </c>
      <c r="J22" s="16">
        <v>59</v>
      </c>
      <c r="K22" s="16">
        <v>87</v>
      </c>
      <c r="L22" s="16">
        <v>56</v>
      </c>
    </row>
    <row r="23" spans="1:12" x14ac:dyDescent="0.2">
      <c r="C23" s="5" t="s">
        <v>484</v>
      </c>
      <c r="D23" s="15">
        <f>SUM(E23:L23)</f>
        <v>633</v>
      </c>
      <c r="E23" s="16">
        <v>279</v>
      </c>
      <c r="F23" s="16">
        <v>34</v>
      </c>
      <c r="G23" s="16">
        <v>29</v>
      </c>
      <c r="H23" s="16">
        <v>48</v>
      </c>
      <c r="I23" s="16">
        <v>41</v>
      </c>
      <c r="J23" s="16">
        <v>57</v>
      </c>
      <c r="K23" s="16">
        <v>86</v>
      </c>
      <c r="L23" s="16">
        <v>59</v>
      </c>
    </row>
    <row r="24" spans="1:12" x14ac:dyDescent="0.2">
      <c r="B24" s="4"/>
      <c r="C24" s="1" t="s">
        <v>483</v>
      </c>
      <c r="D24" s="2">
        <f>SUM(E24:L24)</f>
        <v>632</v>
      </c>
      <c r="E24" s="4">
        <f>SUM(E26:E39)</f>
        <v>279</v>
      </c>
      <c r="F24" s="4">
        <f>SUM(F26:F39)</f>
        <v>35</v>
      </c>
      <c r="G24" s="4">
        <f>SUM(G26:G39)</f>
        <v>31</v>
      </c>
      <c r="H24" s="4">
        <f>SUM(H26:H39)</f>
        <v>47</v>
      </c>
      <c r="I24" s="4">
        <f>SUM(I26:I39)</f>
        <v>40</v>
      </c>
      <c r="J24" s="4">
        <f>SUM(J26:J39)</f>
        <v>54</v>
      </c>
      <c r="K24" s="4">
        <f>SUM(K26:K39)</f>
        <v>89</v>
      </c>
      <c r="L24" s="4">
        <f>SUM(L26:L39)</f>
        <v>57</v>
      </c>
    </row>
    <row r="25" spans="1:12" x14ac:dyDescent="0.2">
      <c r="D25" s="11"/>
      <c r="E25" s="16"/>
      <c r="F25" s="16"/>
      <c r="G25" s="16"/>
      <c r="H25" s="16"/>
      <c r="I25" s="16"/>
      <c r="J25" s="16"/>
      <c r="K25" s="16"/>
      <c r="L25" s="16"/>
    </row>
    <row r="26" spans="1:12" x14ac:dyDescent="0.2">
      <c r="B26" s="5" t="s">
        <v>313</v>
      </c>
      <c r="D26" s="15">
        <f>SUM(E26:L26)</f>
        <v>5</v>
      </c>
      <c r="E26" s="27" t="s">
        <v>454</v>
      </c>
      <c r="F26" s="27" t="s">
        <v>454</v>
      </c>
      <c r="G26" s="27" t="s">
        <v>454</v>
      </c>
      <c r="H26" s="16">
        <v>1</v>
      </c>
      <c r="I26" s="27" t="s">
        <v>454</v>
      </c>
      <c r="J26" s="16">
        <v>1</v>
      </c>
      <c r="K26" s="16">
        <v>1</v>
      </c>
      <c r="L26" s="16">
        <v>2</v>
      </c>
    </row>
    <row r="27" spans="1:12" x14ac:dyDescent="0.2">
      <c r="B27" s="5" t="s">
        <v>311</v>
      </c>
      <c r="D27" s="15">
        <f>SUM(E27:L27)</f>
        <v>18</v>
      </c>
      <c r="E27" s="16">
        <v>8</v>
      </c>
      <c r="F27" s="16">
        <v>1</v>
      </c>
      <c r="G27" s="27" t="s">
        <v>454</v>
      </c>
      <c r="H27" s="27" t="s">
        <v>454</v>
      </c>
      <c r="I27" s="16">
        <v>2</v>
      </c>
      <c r="J27" s="16">
        <v>3</v>
      </c>
      <c r="K27" s="16">
        <v>3</v>
      </c>
      <c r="L27" s="16">
        <v>1</v>
      </c>
    </row>
    <row r="28" spans="1:12" x14ac:dyDescent="0.2">
      <c r="B28" s="5" t="s">
        <v>310</v>
      </c>
      <c r="D28" s="15">
        <f>SUM(E28:L28)</f>
        <v>114</v>
      </c>
      <c r="E28" s="16">
        <v>49</v>
      </c>
      <c r="F28" s="16">
        <v>9</v>
      </c>
      <c r="G28" s="16">
        <v>8</v>
      </c>
      <c r="H28" s="16">
        <v>14</v>
      </c>
      <c r="I28" s="16">
        <v>7</v>
      </c>
      <c r="J28" s="16">
        <v>12</v>
      </c>
      <c r="K28" s="16">
        <v>12</v>
      </c>
      <c r="L28" s="16">
        <v>3</v>
      </c>
    </row>
    <row r="29" spans="1:12" x14ac:dyDescent="0.2">
      <c r="B29" s="5" t="s">
        <v>482</v>
      </c>
      <c r="D29" s="15">
        <f>SUM(E29:L29)</f>
        <v>13</v>
      </c>
      <c r="E29" s="16">
        <v>7</v>
      </c>
      <c r="F29" s="16">
        <v>1</v>
      </c>
      <c r="G29" s="27" t="s">
        <v>454</v>
      </c>
      <c r="H29" s="16">
        <v>1</v>
      </c>
      <c r="I29" s="27" t="s">
        <v>454</v>
      </c>
      <c r="J29" s="16">
        <v>1</v>
      </c>
      <c r="K29" s="16">
        <v>1</v>
      </c>
      <c r="L29" s="16">
        <v>2</v>
      </c>
    </row>
    <row r="30" spans="1:12" x14ac:dyDescent="0.2">
      <c r="D30" s="11"/>
    </row>
    <row r="31" spans="1:12" x14ac:dyDescent="0.2">
      <c r="B31" s="5" t="s">
        <v>481</v>
      </c>
      <c r="D31" s="15">
        <f>SUM(E31:L31)</f>
        <v>131</v>
      </c>
      <c r="E31" s="16">
        <v>65</v>
      </c>
      <c r="F31" s="16">
        <v>10</v>
      </c>
      <c r="G31" s="16">
        <v>2</v>
      </c>
      <c r="H31" s="16">
        <v>6</v>
      </c>
      <c r="I31" s="16">
        <v>3</v>
      </c>
      <c r="J31" s="16">
        <v>6</v>
      </c>
      <c r="K31" s="16">
        <v>25</v>
      </c>
      <c r="L31" s="16">
        <v>14</v>
      </c>
    </row>
    <row r="32" spans="1:12" x14ac:dyDescent="0.2">
      <c r="A32" s="4"/>
      <c r="B32" s="5" t="s">
        <v>285</v>
      </c>
      <c r="D32" s="15">
        <f>SUM(E32:L32)</f>
        <v>49</v>
      </c>
      <c r="E32" s="16">
        <v>34</v>
      </c>
      <c r="F32" s="16">
        <v>2</v>
      </c>
      <c r="G32" s="16">
        <v>3</v>
      </c>
      <c r="H32" s="16">
        <v>2</v>
      </c>
      <c r="I32" s="16">
        <v>1</v>
      </c>
      <c r="J32" s="16">
        <v>1</v>
      </c>
      <c r="K32" s="16">
        <v>4</v>
      </c>
      <c r="L32" s="16">
        <v>2</v>
      </c>
    </row>
    <row r="33" spans="2:12" x14ac:dyDescent="0.2">
      <c r="B33" s="5" t="s">
        <v>480</v>
      </c>
      <c r="D33" s="15">
        <f>SUM(E33:L33)</f>
        <v>54</v>
      </c>
      <c r="E33" s="16">
        <v>39</v>
      </c>
      <c r="F33" s="16">
        <v>1</v>
      </c>
      <c r="G33" s="16">
        <v>1</v>
      </c>
      <c r="H33" s="16">
        <v>1</v>
      </c>
      <c r="I33" s="16">
        <v>3</v>
      </c>
      <c r="J33" s="16">
        <v>1</v>
      </c>
      <c r="K33" s="16">
        <v>5</v>
      </c>
      <c r="L33" s="16">
        <v>3</v>
      </c>
    </row>
    <row r="34" spans="2:12" x14ac:dyDescent="0.2">
      <c r="B34" s="5" t="s">
        <v>283</v>
      </c>
      <c r="D34" s="15">
        <f>SUM(E34:L34)</f>
        <v>1</v>
      </c>
      <c r="E34" s="16">
        <v>1</v>
      </c>
      <c r="F34" s="27" t="s">
        <v>454</v>
      </c>
      <c r="G34" s="27" t="s">
        <v>454</v>
      </c>
      <c r="H34" s="27" t="s">
        <v>454</v>
      </c>
      <c r="I34" s="27" t="s">
        <v>454</v>
      </c>
      <c r="J34" s="27" t="s">
        <v>454</v>
      </c>
      <c r="K34" s="27" t="s">
        <v>454</v>
      </c>
      <c r="L34" s="27" t="s">
        <v>454</v>
      </c>
    </row>
    <row r="35" spans="2:12" x14ac:dyDescent="0.2">
      <c r="D35" s="11"/>
    </row>
    <row r="36" spans="2:12" x14ac:dyDescent="0.2">
      <c r="B36" s="5" t="s">
        <v>282</v>
      </c>
      <c r="D36" s="15">
        <f>SUM(E35:L36)</f>
        <v>160</v>
      </c>
      <c r="E36" s="16">
        <v>58</v>
      </c>
      <c r="F36" s="16">
        <v>6</v>
      </c>
      <c r="G36" s="16">
        <v>8</v>
      </c>
      <c r="H36" s="16">
        <v>15</v>
      </c>
      <c r="I36" s="16">
        <v>16</v>
      </c>
      <c r="J36" s="16">
        <v>15</v>
      </c>
      <c r="K36" s="16">
        <v>25</v>
      </c>
      <c r="L36" s="16">
        <v>17</v>
      </c>
    </row>
    <row r="37" spans="2:12" x14ac:dyDescent="0.2">
      <c r="B37" s="5" t="s">
        <v>479</v>
      </c>
      <c r="D37" s="15">
        <f>SUM(E37:L37)</f>
        <v>24</v>
      </c>
      <c r="E37" s="16">
        <v>13</v>
      </c>
      <c r="F37" s="16">
        <v>1</v>
      </c>
      <c r="G37" s="16">
        <v>2</v>
      </c>
      <c r="H37" s="27" t="s">
        <v>454</v>
      </c>
      <c r="I37" s="16">
        <v>1</v>
      </c>
      <c r="J37" s="16">
        <v>2</v>
      </c>
      <c r="K37" s="16">
        <v>3</v>
      </c>
      <c r="L37" s="16">
        <v>2</v>
      </c>
    </row>
    <row r="38" spans="2:12" x14ac:dyDescent="0.2">
      <c r="B38" s="5" t="s">
        <v>478</v>
      </c>
      <c r="D38" s="15">
        <f>SUM(E38:L38)</f>
        <v>57</v>
      </c>
      <c r="E38" s="16">
        <v>3</v>
      </c>
      <c r="F38" s="16">
        <v>4</v>
      </c>
      <c r="G38" s="16">
        <v>7</v>
      </c>
      <c r="H38" s="16">
        <v>7</v>
      </c>
      <c r="I38" s="16">
        <v>7</v>
      </c>
      <c r="J38" s="16">
        <v>12</v>
      </c>
      <c r="K38" s="16">
        <v>9</v>
      </c>
      <c r="L38" s="16">
        <v>8</v>
      </c>
    </row>
    <row r="39" spans="2:12" x14ac:dyDescent="0.2">
      <c r="B39" s="5" t="s">
        <v>477</v>
      </c>
      <c r="D39" s="15">
        <f>SUM(E39:L39)</f>
        <v>6</v>
      </c>
      <c r="E39" s="16">
        <v>2</v>
      </c>
      <c r="F39" s="27" t="s">
        <v>454</v>
      </c>
      <c r="G39" s="27" t="s">
        <v>454</v>
      </c>
      <c r="H39" s="27" t="s">
        <v>454</v>
      </c>
      <c r="I39" s="27" t="s">
        <v>454</v>
      </c>
      <c r="J39" s="27" t="s">
        <v>454</v>
      </c>
      <c r="K39" s="16">
        <v>1</v>
      </c>
      <c r="L39" s="16">
        <v>3</v>
      </c>
    </row>
    <row r="40" spans="2:12" x14ac:dyDescent="0.2">
      <c r="B40" s="10"/>
      <c r="C40" s="10"/>
      <c r="D40" s="25"/>
      <c r="E40" s="10"/>
      <c r="F40" s="10"/>
      <c r="G40" s="10"/>
      <c r="H40" s="10"/>
      <c r="I40" s="10"/>
      <c r="J40" s="10"/>
      <c r="K40" s="10"/>
      <c r="L40" s="10"/>
    </row>
    <row r="41" spans="2:12" x14ac:dyDescent="0.2">
      <c r="D41" s="11"/>
      <c r="E41" s="10"/>
      <c r="F41" s="10"/>
      <c r="G41" s="10"/>
      <c r="H41" s="10"/>
      <c r="I41" s="10"/>
      <c r="J41" s="10"/>
      <c r="K41" s="10"/>
      <c r="L41" s="10"/>
    </row>
    <row r="42" spans="2:12" x14ac:dyDescent="0.2">
      <c r="D42" s="12" t="s">
        <v>10</v>
      </c>
      <c r="E42" s="11"/>
      <c r="F42" s="12" t="s">
        <v>184</v>
      </c>
      <c r="G42" s="11"/>
      <c r="H42" s="12" t="s">
        <v>183</v>
      </c>
      <c r="I42" s="12" t="s">
        <v>182</v>
      </c>
      <c r="J42" s="12" t="s">
        <v>181</v>
      </c>
      <c r="K42" s="9" t="s">
        <v>499</v>
      </c>
      <c r="L42" s="9" t="s">
        <v>498</v>
      </c>
    </row>
    <row r="43" spans="2:12" x14ac:dyDescent="0.2">
      <c r="B43" s="10"/>
      <c r="C43" s="26" t="s">
        <v>497</v>
      </c>
      <c r="D43" s="25"/>
      <c r="E43" s="13" t="s">
        <v>185</v>
      </c>
      <c r="F43" s="13" t="s">
        <v>496</v>
      </c>
      <c r="G43" s="13" t="s">
        <v>495</v>
      </c>
      <c r="H43" s="13" t="s">
        <v>494</v>
      </c>
      <c r="I43" s="13" t="s">
        <v>493</v>
      </c>
      <c r="J43" s="13" t="s">
        <v>492</v>
      </c>
      <c r="K43" s="13" t="s">
        <v>491</v>
      </c>
      <c r="L43" s="13" t="s">
        <v>490</v>
      </c>
    </row>
    <row r="44" spans="2:12" x14ac:dyDescent="0.2">
      <c r="D44" s="11"/>
      <c r="H44" s="1" t="s">
        <v>489</v>
      </c>
      <c r="I44" s="5" t="s">
        <v>488</v>
      </c>
    </row>
    <row r="45" spans="2:12" x14ac:dyDescent="0.2">
      <c r="C45" s="5" t="s">
        <v>487</v>
      </c>
      <c r="D45" s="15">
        <f>SUM(E45:L45)</f>
        <v>83328</v>
      </c>
      <c r="E45" s="16">
        <v>44367</v>
      </c>
      <c r="F45" s="16">
        <v>5460</v>
      </c>
      <c r="G45" s="16">
        <v>2018</v>
      </c>
      <c r="H45" s="16">
        <v>4066</v>
      </c>
      <c r="I45" s="16">
        <v>5695</v>
      </c>
      <c r="J45" s="16">
        <v>4668</v>
      </c>
      <c r="K45" s="16">
        <f>6340+2669</f>
        <v>9009</v>
      </c>
      <c r="L45" s="16">
        <v>8045</v>
      </c>
    </row>
    <row r="46" spans="2:12" x14ac:dyDescent="0.2">
      <c r="C46" s="5" t="s">
        <v>16</v>
      </c>
      <c r="D46" s="15">
        <f>SUM(E46:L46)</f>
        <v>88875</v>
      </c>
      <c r="E46" s="16">
        <v>50057</v>
      </c>
      <c r="F46" s="16">
        <v>5861</v>
      </c>
      <c r="G46" s="16">
        <v>2194</v>
      </c>
      <c r="H46" s="16">
        <v>4455</v>
      </c>
      <c r="I46" s="16">
        <v>5761</v>
      </c>
      <c r="J46" s="16">
        <v>4596</v>
      </c>
      <c r="K46" s="16">
        <v>8425</v>
      </c>
      <c r="L46" s="16">
        <v>7526</v>
      </c>
    </row>
    <row r="47" spans="2:12" x14ac:dyDescent="0.2">
      <c r="C47" s="5" t="s">
        <v>17</v>
      </c>
      <c r="D47" s="15">
        <f>SUM(E47:L47)</f>
        <v>94836</v>
      </c>
      <c r="E47" s="16">
        <v>52893</v>
      </c>
      <c r="F47" s="16">
        <v>5754</v>
      </c>
      <c r="G47" s="16">
        <v>2218</v>
      </c>
      <c r="H47" s="16">
        <v>5801</v>
      </c>
      <c r="I47" s="16">
        <v>6477</v>
      </c>
      <c r="J47" s="16">
        <v>5895</v>
      </c>
      <c r="K47" s="16">
        <v>8881</v>
      </c>
      <c r="L47" s="16">
        <v>6917</v>
      </c>
    </row>
    <row r="48" spans="2:12" x14ac:dyDescent="0.2">
      <c r="C48" s="5" t="s">
        <v>18</v>
      </c>
      <c r="D48" s="15">
        <f>SUM(E48:L48)</f>
        <v>91866</v>
      </c>
      <c r="E48" s="16">
        <v>50334</v>
      </c>
      <c r="F48" s="16">
        <v>5994</v>
      </c>
      <c r="G48" s="16">
        <v>2246</v>
      </c>
      <c r="H48" s="16">
        <v>5475</v>
      </c>
      <c r="I48" s="16">
        <v>5874</v>
      </c>
      <c r="J48" s="16">
        <v>6317</v>
      </c>
      <c r="K48" s="16">
        <v>8855</v>
      </c>
      <c r="L48" s="16">
        <v>6771</v>
      </c>
    </row>
    <row r="49" spans="1:12" x14ac:dyDescent="0.2">
      <c r="C49" s="5" t="s">
        <v>19</v>
      </c>
      <c r="D49" s="15">
        <f>SUM(E49:L49)</f>
        <v>86005</v>
      </c>
      <c r="E49" s="16">
        <v>49120</v>
      </c>
      <c r="F49" s="16">
        <v>5557</v>
      </c>
      <c r="G49" s="16">
        <v>2420</v>
      </c>
      <c r="H49" s="16">
        <v>4577</v>
      </c>
      <c r="I49" s="16">
        <v>5201</v>
      </c>
      <c r="J49" s="16">
        <v>5352</v>
      </c>
      <c r="K49" s="16">
        <v>8540</v>
      </c>
      <c r="L49" s="16">
        <v>5238</v>
      </c>
    </row>
    <row r="50" spans="1:12" x14ac:dyDescent="0.2">
      <c r="C50" s="5" t="s">
        <v>20</v>
      </c>
      <c r="D50" s="15">
        <f>SUM(E50:L50)</f>
        <v>79444</v>
      </c>
      <c r="E50" s="16">
        <v>45650</v>
      </c>
      <c r="F50" s="16">
        <v>4826</v>
      </c>
      <c r="G50" s="16">
        <v>2696</v>
      </c>
      <c r="H50" s="16">
        <v>4042</v>
      </c>
      <c r="I50" s="16">
        <v>4264</v>
      </c>
      <c r="J50" s="16">
        <v>5315</v>
      </c>
      <c r="K50" s="16">
        <v>8083</v>
      </c>
      <c r="L50" s="16">
        <v>4568</v>
      </c>
    </row>
    <row r="51" spans="1:12" x14ac:dyDescent="0.2">
      <c r="C51" s="4"/>
      <c r="D51" s="11"/>
      <c r="E51" s="16"/>
      <c r="F51" s="16"/>
      <c r="G51" s="16"/>
      <c r="H51" s="16"/>
      <c r="I51" s="16"/>
      <c r="J51" s="16"/>
      <c r="K51" s="16"/>
      <c r="L51" s="16"/>
    </row>
    <row r="52" spans="1:12" x14ac:dyDescent="0.2">
      <c r="C52" s="5" t="s">
        <v>486</v>
      </c>
      <c r="D52" s="15">
        <f>SUM(E52:L52)</f>
        <v>78853</v>
      </c>
      <c r="E52" s="16">
        <v>48036</v>
      </c>
      <c r="F52" s="16">
        <v>3236</v>
      </c>
      <c r="G52" s="16">
        <v>2540</v>
      </c>
      <c r="H52" s="16">
        <v>4573</v>
      </c>
      <c r="I52" s="16">
        <v>4331</v>
      </c>
      <c r="J52" s="16">
        <v>4890</v>
      </c>
      <c r="K52" s="16">
        <v>7513</v>
      </c>
      <c r="L52" s="16">
        <v>3734</v>
      </c>
    </row>
    <row r="53" spans="1:12" x14ac:dyDescent="0.2">
      <c r="C53" s="5" t="s">
        <v>485</v>
      </c>
      <c r="D53" s="15">
        <f>SUM(E53:L53)</f>
        <v>76826</v>
      </c>
      <c r="E53" s="16">
        <v>46292</v>
      </c>
      <c r="F53" s="16">
        <v>3162</v>
      </c>
      <c r="G53" s="16">
        <v>2638</v>
      </c>
      <c r="H53" s="16">
        <v>4574</v>
      </c>
      <c r="I53" s="16">
        <v>4329</v>
      </c>
      <c r="J53" s="16">
        <v>5064</v>
      </c>
      <c r="K53" s="16">
        <v>7235</v>
      </c>
      <c r="L53" s="16">
        <v>3532</v>
      </c>
    </row>
    <row r="54" spans="1:12" x14ac:dyDescent="0.2">
      <c r="C54" s="5" t="s">
        <v>484</v>
      </c>
      <c r="D54" s="15">
        <f>SUM(E54:L54)</f>
        <v>75345</v>
      </c>
      <c r="E54" s="16">
        <v>45306</v>
      </c>
      <c r="F54" s="16">
        <v>3156</v>
      </c>
      <c r="G54" s="16">
        <v>3073</v>
      </c>
      <c r="H54" s="16">
        <v>4145</v>
      </c>
      <c r="I54" s="16">
        <v>4229</v>
      </c>
      <c r="J54" s="16">
        <v>4728</v>
      </c>
      <c r="K54" s="16">
        <v>7030</v>
      </c>
      <c r="L54" s="16">
        <v>3678</v>
      </c>
    </row>
    <row r="55" spans="1:12" x14ac:dyDescent="0.2">
      <c r="B55" s="4"/>
      <c r="C55" s="1" t="s">
        <v>483</v>
      </c>
      <c r="D55" s="2">
        <f>SUM(E55:L55)</f>
        <v>74152</v>
      </c>
      <c r="E55" s="4">
        <f>SUM(E57:E70)</f>
        <v>44244</v>
      </c>
      <c r="F55" s="4">
        <f>SUM(F57:F70)</f>
        <v>3143</v>
      </c>
      <c r="G55" s="4">
        <f>SUM(G57:G70)</f>
        <v>3106</v>
      </c>
      <c r="H55" s="4">
        <f>SUM(H57:H70)</f>
        <v>3958</v>
      </c>
      <c r="I55" s="4">
        <f>SUM(I57:I70)</f>
        <v>4194</v>
      </c>
      <c r="J55" s="4">
        <f>SUM(J57:J70)</f>
        <v>4444</v>
      </c>
      <c r="K55" s="4">
        <f>SUM(K57:K70)</f>
        <v>7649</v>
      </c>
      <c r="L55" s="4">
        <f>SUM(L57:L70)</f>
        <v>3414</v>
      </c>
    </row>
    <row r="56" spans="1:12" x14ac:dyDescent="0.2">
      <c r="D56" s="11"/>
    </row>
    <row r="57" spans="1:12" x14ac:dyDescent="0.2">
      <c r="B57" s="5" t="s">
        <v>313</v>
      </c>
      <c r="C57" s="4"/>
      <c r="D57" s="15">
        <f>SUM(E57:L57)</f>
        <v>116</v>
      </c>
      <c r="E57" s="27" t="s">
        <v>454</v>
      </c>
      <c r="F57" s="27" t="s">
        <v>454</v>
      </c>
      <c r="G57" s="27" t="s">
        <v>454</v>
      </c>
      <c r="H57" s="16">
        <v>19</v>
      </c>
      <c r="I57" s="27" t="s">
        <v>454</v>
      </c>
      <c r="J57" s="16">
        <v>39</v>
      </c>
      <c r="K57" s="16">
        <v>19</v>
      </c>
      <c r="L57" s="16">
        <v>39</v>
      </c>
    </row>
    <row r="58" spans="1:12" x14ac:dyDescent="0.2">
      <c r="B58" s="5" t="s">
        <v>311</v>
      </c>
      <c r="C58" s="4"/>
      <c r="D58" s="15">
        <f>SUM(E58:L58)</f>
        <v>2365</v>
      </c>
      <c r="E58" s="16">
        <v>2021</v>
      </c>
      <c r="F58" s="16">
        <v>62</v>
      </c>
      <c r="G58" s="27" t="s">
        <v>454</v>
      </c>
      <c r="H58" s="27" t="s">
        <v>454</v>
      </c>
      <c r="I58" s="16">
        <v>84</v>
      </c>
      <c r="J58" s="16">
        <v>90</v>
      </c>
      <c r="K58" s="16">
        <v>106</v>
      </c>
      <c r="L58" s="16">
        <v>2</v>
      </c>
    </row>
    <row r="59" spans="1:12" x14ac:dyDescent="0.2">
      <c r="B59" s="5" t="s">
        <v>310</v>
      </c>
      <c r="C59" s="4"/>
      <c r="D59" s="15">
        <f>SUM(E59:L59)</f>
        <v>17403</v>
      </c>
      <c r="E59" s="16">
        <v>12612</v>
      </c>
      <c r="F59" s="16">
        <v>949</v>
      </c>
      <c r="G59" s="16">
        <v>601</v>
      </c>
      <c r="H59" s="16">
        <v>745</v>
      </c>
      <c r="I59" s="16">
        <v>1042</v>
      </c>
      <c r="J59" s="16">
        <v>815</v>
      </c>
      <c r="K59" s="16">
        <v>557</v>
      </c>
      <c r="L59" s="16">
        <v>82</v>
      </c>
    </row>
    <row r="60" spans="1:12" x14ac:dyDescent="0.2">
      <c r="B60" s="5" t="s">
        <v>482</v>
      </c>
      <c r="D60" s="15">
        <f>SUM(E60:L60)</f>
        <v>2480</v>
      </c>
      <c r="E60" s="16">
        <v>1467</v>
      </c>
      <c r="F60" s="16">
        <v>218</v>
      </c>
      <c r="G60" s="27" t="s">
        <v>454</v>
      </c>
      <c r="H60" s="16">
        <v>141</v>
      </c>
      <c r="I60" s="27" t="s">
        <v>454</v>
      </c>
      <c r="J60" s="16">
        <v>151</v>
      </c>
      <c r="K60" s="16">
        <v>305</v>
      </c>
      <c r="L60" s="16">
        <v>198</v>
      </c>
    </row>
    <row r="61" spans="1:12" x14ac:dyDescent="0.2">
      <c r="D61" s="11"/>
    </row>
    <row r="62" spans="1:12" x14ac:dyDescent="0.2">
      <c r="B62" s="5" t="s">
        <v>481</v>
      </c>
      <c r="D62" s="15">
        <f>SUM(E62:L62)</f>
        <v>10410</v>
      </c>
      <c r="E62" s="16">
        <v>6638</v>
      </c>
      <c r="F62" s="16">
        <v>280</v>
      </c>
      <c r="G62" s="16">
        <v>54</v>
      </c>
      <c r="H62" s="16">
        <v>477</v>
      </c>
      <c r="I62" s="16">
        <v>440</v>
      </c>
      <c r="J62" s="16">
        <v>212</v>
      </c>
      <c r="K62" s="16">
        <v>1489</v>
      </c>
      <c r="L62" s="16">
        <v>820</v>
      </c>
    </row>
    <row r="63" spans="1:12" x14ac:dyDescent="0.2">
      <c r="B63" s="5" t="s">
        <v>285</v>
      </c>
      <c r="D63" s="15">
        <f>SUM(E63:L63)</f>
        <v>5238</v>
      </c>
      <c r="E63" s="16">
        <v>4932</v>
      </c>
      <c r="F63" s="16">
        <v>34</v>
      </c>
      <c r="G63" s="16">
        <v>87</v>
      </c>
      <c r="H63" s="16">
        <v>32</v>
      </c>
      <c r="I63" s="16">
        <v>19</v>
      </c>
      <c r="J63" s="16">
        <v>36</v>
      </c>
      <c r="K63" s="16">
        <v>88</v>
      </c>
      <c r="L63" s="16">
        <v>10</v>
      </c>
    </row>
    <row r="64" spans="1:12" x14ac:dyDescent="0.2">
      <c r="A64" s="4"/>
      <c r="B64" s="5" t="s">
        <v>480</v>
      </c>
      <c r="D64" s="15">
        <f>SUM(E64:L64)</f>
        <v>6726</v>
      </c>
      <c r="E64" s="16">
        <v>5989</v>
      </c>
      <c r="F64" s="16">
        <v>5</v>
      </c>
      <c r="G64" s="16">
        <v>3</v>
      </c>
      <c r="H64" s="16">
        <v>5</v>
      </c>
      <c r="I64" s="16">
        <v>73</v>
      </c>
      <c r="J64" s="16">
        <v>7</v>
      </c>
      <c r="K64" s="16">
        <v>515</v>
      </c>
      <c r="L64" s="16">
        <v>129</v>
      </c>
    </row>
    <row r="65" spans="1:12" x14ac:dyDescent="0.2">
      <c r="A65" s="4"/>
      <c r="B65" s="5" t="s">
        <v>283</v>
      </c>
      <c r="D65" s="15">
        <f>SUM(E65:L65)</f>
        <v>18</v>
      </c>
      <c r="E65" s="16">
        <v>18</v>
      </c>
      <c r="F65" s="27" t="s">
        <v>454</v>
      </c>
      <c r="G65" s="27" t="s">
        <v>454</v>
      </c>
      <c r="H65" s="27" t="s">
        <v>454</v>
      </c>
      <c r="I65" s="27" t="s">
        <v>454</v>
      </c>
      <c r="J65" s="27" t="s">
        <v>454</v>
      </c>
      <c r="K65" s="27" t="s">
        <v>454</v>
      </c>
      <c r="L65" s="27" t="s">
        <v>454</v>
      </c>
    </row>
    <row r="66" spans="1:12" x14ac:dyDescent="0.2">
      <c r="D66" s="11"/>
    </row>
    <row r="67" spans="1:12" x14ac:dyDescent="0.2">
      <c r="A67" s="4"/>
      <c r="B67" s="5" t="s">
        <v>282</v>
      </c>
      <c r="D67" s="15">
        <f>SUM(E67:L67)</f>
        <v>15575</v>
      </c>
      <c r="E67" s="16">
        <v>5815</v>
      </c>
      <c r="F67" s="16">
        <v>667</v>
      </c>
      <c r="G67" s="16">
        <v>1487</v>
      </c>
      <c r="H67" s="16">
        <v>1177</v>
      </c>
      <c r="I67" s="16">
        <v>1193</v>
      </c>
      <c r="J67" s="16">
        <v>1734</v>
      </c>
      <c r="K67" s="16">
        <v>2671</v>
      </c>
      <c r="L67" s="16">
        <v>831</v>
      </c>
    </row>
    <row r="68" spans="1:12" x14ac:dyDescent="0.2">
      <c r="A68" s="4"/>
      <c r="B68" s="5" t="s">
        <v>479</v>
      </c>
      <c r="D68" s="15">
        <f>SUM(E68:L68)</f>
        <v>1065</v>
      </c>
      <c r="E68" s="16">
        <v>831</v>
      </c>
      <c r="F68" s="16">
        <v>21</v>
      </c>
      <c r="G68" s="16">
        <v>41</v>
      </c>
      <c r="H68" s="27" t="s">
        <v>454</v>
      </c>
      <c r="I68" s="16">
        <v>21</v>
      </c>
      <c r="J68" s="16">
        <v>48</v>
      </c>
      <c r="K68" s="16">
        <v>78</v>
      </c>
      <c r="L68" s="16">
        <v>25</v>
      </c>
    </row>
    <row r="69" spans="1:12" x14ac:dyDescent="0.2">
      <c r="A69" s="4"/>
      <c r="B69" s="5" t="s">
        <v>478</v>
      </c>
      <c r="D69" s="15">
        <f>SUM(E69:L69)</f>
        <v>12592</v>
      </c>
      <c r="E69" s="16">
        <v>3822</v>
      </c>
      <c r="F69" s="16">
        <v>907</v>
      </c>
      <c r="G69" s="16">
        <v>833</v>
      </c>
      <c r="H69" s="16">
        <v>1362</v>
      </c>
      <c r="I69" s="16">
        <v>1322</v>
      </c>
      <c r="J69" s="16">
        <v>1312</v>
      </c>
      <c r="K69" s="16">
        <v>1803</v>
      </c>
      <c r="L69" s="16">
        <v>1231</v>
      </c>
    </row>
    <row r="70" spans="1:12" x14ac:dyDescent="0.2">
      <c r="B70" s="5" t="s">
        <v>477</v>
      </c>
      <c r="D70" s="15">
        <f>SUM(E70:L70)</f>
        <v>164</v>
      </c>
      <c r="E70" s="16">
        <v>99</v>
      </c>
      <c r="F70" s="27" t="s">
        <v>454</v>
      </c>
      <c r="G70" s="27" t="s">
        <v>454</v>
      </c>
      <c r="H70" s="27" t="s">
        <v>454</v>
      </c>
      <c r="I70" s="27" t="s">
        <v>454</v>
      </c>
      <c r="J70" s="27" t="s">
        <v>454</v>
      </c>
      <c r="K70" s="16">
        <v>18</v>
      </c>
      <c r="L70" s="16">
        <v>47</v>
      </c>
    </row>
    <row r="71" spans="1:12" ht="18" thickBot="1" x14ac:dyDescent="0.25">
      <c r="A71" s="4"/>
      <c r="B71" s="20"/>
      <c r="C71" s="7"/>
      <c r="D71" s="18"/>
      <c r="E71" s="20"/>
      <c r="F71" s="20"/>
      <c r="G71" s="20"/>
      <c r="H71" s="20"/>
      <c r="I71" s="20"/>
      <c r="J71" s="20"/>
      <c r="K71" s="20"/>
      <c r="L71" s="20"/>
    </row>
    <row r="72" spans="1:12" x14ac:dyDescent="0.2">
      <c r="A72" s="4"/>
      <c r="D72" s="5" t="s">
        <v>476</v>
      </c>
      <c r="E72" s="4"/>
      <c r="F72" s="4"/>
      <c r="G72" s="4"/>
      <c r="H72" s="4"/>
      <c r="I72" s="4"/>
      <c r="J72" s="4"/>
      <c r="K72" s="4"/>
      <c r="L72" s="4"/>
    </row>
    <row r="73" spans="1:12" x14ac:dyDescent="0.2">
      <c r="A73" s="5"/>
      <c r="E73" s="4"/>
      <c r="F73" s="4"/>
      <c r="G73" s="4"/>
      <c r="H73" s="4"/>
      <c r="I73" s="4"/>
      <c r="J73" s="4"/>
      <c r="K73" s="4"/>
      <c r="L73" s="4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3.69921875" style="6" customWidth="1"/>
    <col min="3" max="3" width="16.69921875" style="6" customWidth="1"/>
    <col min="4" max="5" width="10.69921875" style="6" customWidth="1"/>
    <col min="6" max="10" width="8.69921875" style="6"/>
    <col min="11" max="12" width="10.69921875" style="6" customWidth="1"/>
    <col min="13" max="16384" width="8.69921875" style="6"/>
  </cols>
  <sheetData>
    <row r="1" spans="1:12" x14ac:dyDescent="0.2">
      <c r="A1" s="5"/>
    </row>
    <row r="6" spans="1:12" x14ac:dyDescent="0.2">
      <c r="E6" s="1" t="s">
        <v>503</v>
      </c>
    </row>
    <row r="7" spans="1:12" ht="18" thickBot="1" x14ac:dyDescent="0.25">
      <c r="B7" s="20"/>
      <c r="C7" s="20"/>
      <c r="D7" s="40" t="s">
        <v>526</v>
      </c>
      <c r="E7" s="20"/>
      <c r="F7" s="7"/>
      <c r="G7" s="7"/>
      <c r="H7" s="7"/>
      <c r="I7" s="7"/>
      <c r="J7" s="7"/>
      <c r="K7" s="7"/>
      <c r="L7" s="38" t="s">
        <v>133</v>
      </c>
    </row>
    <row r="8" spans="1:12" x14ac:dyDescent="0.2">
      <c r="D8" s="11"/>
      <c r="E8" s="10"/>
      <c r="F8" s="10"/>
      <c r="G8" s="10"/>
      <c r="H8" s="10"/>
      <c r="I8" s="10"/>
      <c r="J8" s="10"/>
      <c r="K8" s="10"/>
      <c r="L8" s="10"/>
    </row>
    <row r="9" spans="1:12" x14ac:dyDescent="0.2">
      <c r="B9" s="4"/>
      <c r="C9" s="4"/>
      <c r="D9" s="12" t="s">
        <v>10</v>
      </c>
      <c r="E9" s="2"/>
      <c r="F9" s="12" t="s">
        <v>184</v>
      </c>
      <c r="G9" s="11"/>
      <c r="H9" s="12" t="s">
        <v>183</v>
      </c>
      <c r="I9" s="12" t="s">
        <v>182</v>
      </c>
      <c r="J9" s="12" t="s">
        <v>181</v>
      </c>
      <c r="K9" s="9" t="s">
        <v>499</v>
      </c>
      <c r="L9" s="9" t="s">
        <v>498</v>
      </c>
    </row>
    <row r="10" spans="1:12" x14ac:dyDescent="0.2">
      <c r="B10" s="26" t="s">
        <v>525</v>
      </c>
      <c r="C10" s="10"/>
      <c r="D10" s="25"/>
      <c r="E10" s="13" t="s">
        <v>524</v>
      </c>
      <c r="F10" s="13" t="s">
        <v>496</v>
      </c>
      <c r="G10" s="13" t="s">
        <v>495</v>
      </c>
      <c r="H10" s="13" t="s">
        <v>494</v>
      </c>
      <c r="I10" s="13" t="s">
        <v>493</v>
      </c>
      <c r="J10" s="13" t="s">
        <v>492</v>
      </c>
      <c r="K10" s="13" t="s">
        <v>491</v>
      </c>
      <c r="L10" s="13" t="s">
        <v>490</v>
      </c>
    </row>
    <row r="11" spans="1:12" x14ac:dyDescent="0.2">
      <c r="B11" s="4"/>
      <c r="D11" s="11"/>
    </row>
    <row r="12" spans="1:12" x14ac:dyDescent="0.2">
      <c r="B12" s="5" t="s">
        <v>523</v>
      </c>
      <c r="D12" s="15">
        <f>SUM(E12:L12)</f>
        <v>80418</v>
      </c>
      <c r="E12" s="17">
        <f>E13+E14+E15+E16</f>
        <v>49347</v>
      </c>
      <c r="F12" s="17">
        <f>F13+F14+F15+F16</f>
        <v>3459</v>
      </c>
      <c r="G12" s="17">
        <f>G13+G14+G15+G16</f>
        <v>2782</v>
      </c>
      <c r="H12" s="17">
        <f>H13+H14+H15+H16</f>
        <v>4185</v>
      </c>
      <c r="I12" s="17">
        <f>I13+I14+I15+I16</f>
        <v>4395</v>
      </c>
      <c r="J12" s="17">
        <f>J13+J14+J15+J16</f>
        <v>4778</v>
      </c>
      <c r="K12" s="17">
        <f>K13+K14+K15+K16</f>
        <v>7686</v>
      </c>
      <c r="L12" s="17">
        <f>L13+L14+L15+L16</f>
        <v>3786</v>
      </c>
    </row>
    <row r="13" spans="1:12" x14ac:dyDescent="0.2">
      <c r="C13" s="5" t="s">
        <v>518</v>
      </c>
      <c r="D13" s="15">
        <f>SUM(E13:L13)</f>
        <v>50624</v>
      </c>
      <c r="E13" s="16">
        <v>33896</v>
      </c>
      <c r="F13" s="16">
        <v>2201</v>
      </c>
      <c r="G13" s="16">
        <v>1193</v>
      </c>
      <c r="H13" s="16">
        <v>2148</v>
      </c>
      <c r="I13" s="16">
        <v>2544</v>
      </c>
      <c r="J13" s="16">
        <v>1735</v>
      </c>
      <c r="K13" s="16">
        <v>4899</v>
      </c>
      <c r="L13" s="16">
        <v>2008</v>
      </c>
    </row>
    <row r="14" spans="1:12" x14ac:dyDescent="0.2">
      <c r="C14" s="5" t="s">
        <v>517</v>
      </c>
      <c r="D14" s="15">
        <f>SUM(E14:L14)</f>
        <v>13771</v>
      </c>
      <c r="E14" s="16">
        <v>4775</v>
      </c>
      <c r="F14" s="16">
        <v>712</v>
      </c>
      <c r="G14" s="16">
        <v>1442</v>
      </c>
      <c r="H14" s="16">
        <v>901</v>
      </c>
      <c r="I14" s="16">
        <v>1156</v>
      </c>
      <c r="J14" s="16">
        <v>1779</v>
      </c>
      <c r="K14" s="16">
        <v>1727</v>
      </c>
      <c r="L14" s="16">
        <v>1279</v>
      </c>
    </row>
    <row r="15" spans="1:12" x14ac:dyDescent="0.2">
      <c r="C15" s="5" t="s">
        <v>516</v>
      </c>
      <c r="D15" s="15">
        <f>SUM(E15:L15)</f>
        <v>10090</v>
      </c>
      <c r="E15" s="16">
        <v>7754</v>
      </c>
      <c r="F15" s="16">
        <v>16</v>
      </c>
      <c r="G15" s="16">
        <v>61</v>
      </c>
      <c r="H15" s="16">
        <v>292</v>
      </c>
      <c r="I15" s="16">
        <v>512</v>
      </c>
      <c r="J15" s="16">
        <v>693</v>
      </c>
      <c r="K15" s="16">
        <v>415</v>
      </c>
      <c r="L15" s="16">
        <v>347</v>
      </c>
    </row>
    <row r="16" spans="1:12" x14ac:dyDescent="0.2">
      <c r="C16" s="5" t="s">
        <v>515</v>
      </c>
      <c r="D16" s="15">
        <f>SUM(E16:L16)</f>
        <v>5933</v>
      </c>
      <c r="E16" s="16">
        <v>2922</v>
      </c>
      <c r="F16" s="16">
        <v>530</v>
      </c>
      <c r="G16" s="16">
        <v>86</v>
      </c>
      <c r="H16" s="16">
        <v>844</v>
      </c>
      <c r="I16" s="16">
        <v>183</v>
      </c>
      <c r="J16" s="16">
        <v>571</v>
      </c>
      <c r="K16" s="16">
        <v>645</v>
      </c>
      <c r="L16" s="16">
        <v>152</v>
      </c>
    </row>
    <row r="17" spans="2:12" x14ac:dyDescent="0.2">
      <c r="D17" s="11"/>
    </row>
    <row r="18" spans="2:12" x14ac:dyDescent="0.2">
      <c r="B18" s="5" t="s">
        <v>522</v>
      </c>
      <c r="D18" s="15">
        <f>SUM(E18:L18)</f>
        <v>78957</v>
      </c>
      <c r="E18" s="17">
        <f>E19+E20+E21+E22</f>
        <v>48140</v>
      </c>
      <c r="F18" s="17">
        <f>F19+F20+F21+F22</f>
        <v>3236</v>
      </c>
      <c r="G18" s="17">
        <f>G19+G20+G21+G22</f>
        <v>2540</v>
      </c>
      <c r="H18" s="17">
        <f>H19+H20+H21+H22</f>
        <v>4573</v>
      </c>
      <c r="I18" s="17">
        <f>I19+I20+I21+I22</f>
        <v>4331</v>
      </c>
      <c r="J18" s="17">
        <f>J19+J20+J21+J22</f>
        <v>4890</v>
      </c>
      <c r="K18" s="17">
        <f>K19+K20+K21+K22</f>
        <v>7513</v>
      </c>
      <c r="L18" s="17">
        <f>L19+L20+L21+L22</f>
        <v>3734</v>
      </c>
    </row>
    <row r="19" spans="2:12" x14ac:dyDescent="0.2">
      <c r="C19" s="5" t="s">
        <v>518</v>
      </c>
      <c r="D19" s="15">
        <f>SUM(E19:L19)</f>
        <v>49819</v>
      </c>
      <c r="E19" s="16">
        <v>33053</v>
      </c>
      <c r="F19" s="16">
        <v>2097</v>
      </c>
      <c r="G19" s="16">
        <v>1329</v>
      </c>
      <c r="H19" s="16">
        <v>2159</v>
      </c>
      <c r="I19" s="16">
        <v>2520</v>
      </c>
      <c r="J19" s="16">
        <v>1813</v>
      </c>
      <c r="K19" s="16">
        <v>4860</v>
      </c>
      <c r="L19" s="16">
        <v>1988</v>
      </c>
    </row>
    <row r="20" spans="2:12" x14ac:dyDescent="0.2">
      <c r="C20" s="5" t="s">
        <v>517</v>
      </c>
      <c r="D20" s="15">
        <f>SUM(E20:L20)</f>
        <v>13654</v>
      </c>
      <c r="E20" s="16">
        <v>4682</v>
      </c>
      <c r="F20" s="16">
        <v>684</v>
      </c>
      <c r="G20" s="16">
        <v>1063</v>
      </c>
      <c r="H20" s="16">
        <v>1352</v>
      </c>
      <c r="I20" s="16">
        <v>1142</v>
      </c>
      <c r="J20" s="16">
        <v>1821</v>
      </c>
      <c r="K20" s="16">
        <v>1641</v>
      </c>
      <c r="L20" s="16">
        <v>1269</v>
      </c>
    </row>
    <row r="21" spans="2:12" x14ac:dyDescent="0.2">
      <c r="C21" s="5" t="s">
        <v>516</v>
      </c>
      <c r="D21" s="15">
        <f>SUM(E21:L21)</f>
        <v>8609</v>
      </c>
      <c r="E21" s="16">
        <v>7428</v>
      </c>
      <c r="F21" s="16">
        <v>5</v>
      </c>
      <c r="G21" s="16">
        <v>62</v>
      </c>
      <c r="H21" s="16">
        <v>280</v>
      </c>
      <c r="I21" s="16">
        <v>313</v>
      </c>
      <c r="J21" s="16">
        <v>152</v>
      </c>
      <c r="K21" s="16">
        <v>100</v>
      </c>
      <c r="L21" s="16">
        <v>269</v>
      </c>
    </row>
    <row r="22" spans="2:12" x14ac:dyDescent="0.2">
      <c r="C22" s="5" t="s">
        <v>515</v>
      </c>
      <c r="D22" s="15">
        <f>SUM(E22:L22)</f>
        <v>6875</v>
      </c>
      <c r="E22" s="16">
        <v>2977</v>
      </c>
      <c r="F22" s="16">
        <v>450</v>
      </c>
      <c r="G22" s="16">
        <v>86</v>
      </c>
      <c r="H22" s="16">
        <v>782</v>
      </c>
      <c r="I22" s="16">
        <v>356</v>
      </c>
      <c r="J22" s="16">
        <v>1104</v>
      </c>
      <c r="K22" s="16">
        <v>912</v>
      </c>
      <c r="L22" s="16">
        <v>208</v>
      </c>
    </row>
    <row r="23" spans="2:12" x14ac:dyDescent="0.2">
      <c r="D23" s="11"/>
    </row>
    <row r="24" spans="2:12" x14ac:dyDescent="0.2">
      <c r="B24" s="5" t="s">
        <v>521</v>
      </c>
      <c r="D24" s="15">
        <f>SUM(E24:L24)</f>
        <v>77104</v>
      </c>
      <c r="E24" s="17">
        <f>E25+E26+E27+E28</f>
        <v>46513</v>
      </c>
      <c r="F24" s="17">
        <f>F25+F26+F27+F28</f>
        <v>3162</v>
      </c>
      <c r="G24" s="17">
        <f>G25+G26+G27+G28</f>
        <v>2638</v>
      </c>
      <c r="H24" s="17">
        <f>H25+H26+H27+H28</f>
        <v>4574</v>
      </c>
      <c r="I24" s="17">
        <f>I25+I26+I27+I28</f>
        <v>4329</v>
      </c>
      <c r="J24" s="17">
        <f>J25+J26+J27+J28</f>
        <v>5093</v>
      </c>
      <c r="K24" s="17">
        <f>K25+K26+K27+K28</f>
        <v>7256</v>
      </c>
      <c r="L24" s="17">
        <f>L25+L26+L27+L28</f>
        <v>3539</v>
      </c>
    </row>
    <row r="25" spans="2:12" x14ac:dyDescent="0.2">
      <c r="C25" s="5" t="s">
        <v>518</v>
      </c>
      <c r="D25" s="15">
        <f>SUM(E25:L25)</f>
        <v>48316</v>
      </c>
      <c r="E25" s="16">
        <v>31790</v>
      </c>
      <c r="F25" s="16">
        <v>2001</v>
      </c>
      <c r="G25" s="16">
        <v>1354</v>
      </c>
      <c r="H25" s="16">
        <v>2128</v>
      </c>
      <c r="I25" s="16">
        <v>2483</v>
      </c>
      <c r="J25" s="16">
        <v>1821</v>
      </c>
      <c r="K25" s="16">
        <v>4884</v>
      </c>
      <c r="L25" s="16">
        <v>1855</v>
      </c>
    </row>
    <row r="26" spans="2:12" x14ac:dyDescent="0.2">
      <c r="C26" s="5" t="s">
        <v>517</v>
      </c>
      <c r="D26" s="15">
        <f>SUM(E26:L26)</f>
        <v>13542</v>
      </c>
      <c r="E26" s="16">
        <v>4679</v>
      </c>
      <c r="F26" s="16">
        <v>686</v>
      </c>
      <c r="G26" s="16">
        <v>1023</v>
      </c>
      <c r="H26" s="16">
        <v>1390</v>
      </c>
      <c r="I26" s="16">
        <v>1149</v>
      </c>
      <c r="J26" s="16">
        <v>2038</v>
      </c>
      <c r="K26" s="16">
        <v>1357</v>
      </c>
      <c r="L26" s="16">
        <v>1220</v>
      </c>
    </row>
    <row r="27" spans="2:12" x14ac:dyDescent="0.2">
      <c r="C27" s="5" t="s">
        <v>516</v>
      </c>
      <c r="D27" s="15">
        <f>SUM(E27:L27)</f>
        <v>8363</v>
      </c>
      <c r="E27" s="16">
        <v>7110</v>
      </c>
      <c r="F27" s="16">
        <v>5</v>
      </c>
      <c r="G27" s="16">
        <v>137</v>
      </c>
      <c r="H27" s="16">
        <v>291</v>
      </c>
      <c r="I27" s="16">
        <v>332</v>
      </c>
      <c r="J27" s="16">
        <v>153</v>
      </c>
      <c r="K27" s="16">
        <v>70</v>
      </c>
      <c r="L27" s="16">
        <v>265</v>
      </c>
    </row>
    <row r="28" spans="2:12" x14ac:dyDescent="0.2">
      <c r="C28" s="5" t="s">
        <v>515</v>
      </c>
      <c r="D28" s="15">
        <f>SUM(E28:L28)</f>
        <v>6883</v>
      </c>
      <c r="E28" s="16">
        <v>2934</v>
      </c>
      <c r="F28" s="16">
        <v>470</v>
      </c>
      <c r="G28" s="16">
        <v>124</v>
      </c>
      <c r="H28" s="16">
        <v>765</v>
      </c>
      <c r="I28" s="16">
        <v>365</v>
      </c>
      <c r="J28" s="16">
        <v>1081</v>
      </c>
      <c r="K28" s="16">
        <v>945</v>
      </c>
      <c r="L28" s="16">
        <v>199</v>
      </c>
    </row>
    <row r="29" spans="2:12" x14ac:dyDescent="0.2">
      <c r="D29" s="11"/>
      <c r="E29" s="4"/>
      <c r="F29" s="4"/>
      <c r="G29" s="4"/>
      <c r="H29" s="4"/>
      <c r="I29" s="4"/>
      <c r="J29" s="4"/>
      <c r="K29" s="4"/>
      <c r="L29" s="4"/>
    </row>
    <row r="30" spans="2:12" x14ac:dyDescent="0.2">
      <c r="B30" s="5" t="s">
        <v>520</v>
      </c>
      <c r="D30" s="15">
        <f>SUM(E30:L30)</f>
        <v>75620</v>
      </c>
      <c r="E30" s="17">
        <f>E31+E32+E33+E34</f>
        <v>45526</v>
      </c>
      <c r="F30" s="17">
        <f>F31+F32+F33+F34</f>
        <v>3156</v>
      </c>
      <c r="G30" s="17">
        <f>G31+G32+G33+G34</f>
        <v>3073</v>
      </c>
      <c r="H30" s="17">
        <f>H31+H32+H33+H34</f>
        <v>4145</v>
      </c>
      <c r="I30" s="17">
        <f>I31+I32+I33+I34</f>
        <v>4229</v>
      </c>
      <c r="J30" s="17">
        <f>J31+J32+J33+J34</f>
        <v>4756</v>
      </c>
      <c r="K30" s="17">
        <f>K31+K32+K33+K34</f>
        <v>7051</v>
      </c>
      <c r="L30" s="17">
        <f>L31+L32+L33+L34</f>
        <v>3684</v>
      </c>
    </row>
    <row r="31" spans="2:12" x14ac:dyDescent="0.2">
      <c r="C31" s="5" t="s">
        <v>518</v>
      </c>
      <c r="D31" s="15">
        <f>SUM(E31:L31)</f>
        <v>47293</v>
      </c>
      <c r="E31" s="16">
        <v>31139</v>
      </c>
      <c r="F31" s="16">
        <v>2002</v>
      </c>
      <c r="G31" s="16">
        <v>1438</v>
      </c>
      <c r="H31" s="16">
        <v>2075</v>
      </c>
      <c r="I31" s="16">
        <v>2412</v>
      </c>
      <c r="J31" s="16">
        <v>1776</v>
      </c>
      <c r="K31" s="16">
        <v>4511</v>
      </c>
      <c r="L31" s="16">
        <v>1940</v>
      </c>
    </row>
    <row r="32" spans="2:12" x14ac:dyDescent="0.2">
      <c r="C32" s="5" t="s">
        <v>517</v>
      </c>
      <c r="D32" s="15">
        <f>SUM(E32:L32)</f>
        <v>13669</v>
      </c>
      <c r="E32" s="16">
        <v>4855</v>
      </c>
      <c r="F32" s="16">
        <v>687</v>
      </c>
      <c r="G32" s="16">
        <v>1400</v>
      </c>
      <c r="H32" s="16">
        <v>992</v>
      </c>
      <c r="I32" s="16">
        <v>1132</v>
      </c>
      <c r="J32" s="16">
        <v>1732</v>
      </c>
      <c r="K32" s="16">
        <v>1569</v>
      </c>
      <c r="L32" s="16">
        <v>1302</v>
      </c>
    </row>
    <row r="33" spans="2:12" x14ac:dyDescent="0.2">
      <c r="C33" s="5" t="s">
        <v>516</v>
      </c>
      <c r="D33" s="15">
        <f>SUM(E33:L33)</f>
        <v>7836</v>
      </c>
      <c r="E33" s="16">
        <v>6586</v>
      </c>
      <c r="F33" s="16">
        <v>5</v>
      </c>
      <c r="G33" s="16">
        <v>154</v>
      </c>
      <c r="H33" s="16">
        <v>284</v>
      </c>
      <c r="I33" s="16">
        <v>326</v>
      </c>
      <c r="J33" s="16">
        <v>173</v>
      </c>
      <c r="K33" s="16">
        <v>66</v>
      </c>
      <c r="L33" s="16">
        <v>242</v>
      </c>
    </row>
    <row r="34" spans="2:12" x14ac:dyDescent="0.2">
      <c r="C34" s="5" t="s">
        <v>515</v>
      </c>
      <c r="D34" s="15">
        <f>SUM(E34:L34)</f>
        <v>6822</v>
      </c>
      <c r="E34" s="16">
        <v>2946</v>
      </c>
      <c r="F34" s="16">
        <v>462</v>
      </c>
      <c r="G34" s="16">
        <v>81</v>
      </c>
      <c r="H34" s="16">
        <v>794</v>
      </c>
      <c r="I34" s="16">
        <v>359</v>
      </c>
      <c r="J34" s="16">
        <v>1075</v>
      </c>
      <c r="K34" s="16">
        <v>905</v>
      </c>
      <c r="L34" s="16">
        <v>200</v>
      </c>
    </row>
    <row r="35" spans="2:12" x14ac:dyDescent="0.2">
      <c r="D35" s="11"/>
    </row>
    <row r="36" spans="2:12" x14ac:dyDescent="0.2">
      <c r="B36" s="1" t="s">
        <v>519</v>
      </c>
      <c r="C36" s="4"/>
      <c r="D36" s="2">
        <f>SUM(E36:L36)</f>
        <v>74424</v>
      </c>
      <c r="E36" s="4">
        <f>E42+E48+E54+E60+E66</f>
        <v>44462</v>
      </c>
      <c r="F36" s="4">
        <f>F42+F48+F54+F60+F66</f>
        <v>3143</v>
      </c>
      <c r="G36" s="4">
        <f>G42+G48+G54+G60+G66</f>
        <v>3106</v>
      </c>
      <c r="H36" s="4">
        <f>H42+H48+H54+H60+H66</f>
        <v>3958</v>
      </c>
      <c r="I36" s="4">
        <f>I42+I48+I54+I60+I66</f>
        <v>4194</v>
      </c>
      <c r="J36" s="4">
        <f>J42+J48+J54+J60+J66</f>
        <v>4472</v>
      </c>
      <c r="K36" s="4">
        <f>K42+K48+K54+K60+K66</f>
        <v>7669</v>
      </c>
      <c r="L36" s="4">
        <f>L42+L48+L54+L60+L66</f>
        <v>3420</v>
      </c>
    </row>
    <row r="37" spans="2:12" x14ac:dyDescent="0.2">
      <c r="C37" s="5" t="s">
        <v>518</v>
      </c>
      <c r="D37" s="2">
        <f>SUM(E37:L37)</f>
        <v>46793</v>
      </c>
      <c r="E37" s="17">
        <f>E43+E49+E55+E61+E67</f>
        <v>30343</v>
      </c>
      <c r="F37" s="17">
        <f>F43+F49+F55+F61+F67</f>
        <v>1956</v>
      </c>
      <c r="G37" s="17">
        <f>G43+G49+G55+G61+G67</f>
        <v>1454</v>
      </c>
      <c r="H37" s="17">
        <f>H43+H49+H55+H61+H67</f>
        <v>2027</v>
      </c>
      <c r="I37" s="17">
        <f>I43+I49+I55+I61+I67</f>
        <v>2381</v>
      </c>
      <c r="J37" s="17">
        <f>J43+J49+J55+J61+J67</f>
        <v>1715</v>
      </c>
      <c r="K37" s="17">
        <f>K43+K49+K55+K61+K67</f>
        <v>5042</v>
      </c>
      <c r="L37" s="17">
        <f>L43+L49+L55+L61+L67</f>
        <v>1875</v>
      </c>
    </row>
    <row r="38" spans="2:12" x14ac:dyDescent="0.2">
      <c r="C38" s="5" t="s">
        <v>517</v>
      </c>
      <c r="D38" s="2">
        <f>SUM(E38:L38)</f>
        <v>13492</v>
      </c>
      <c r="E38" s="17">
        <f>E44+E50+E56+E62+E68</f>
        <v>4749</v>
      </c>
      <c r="F38" s="17">
        <f>F44+F50+F56+F62+F68</f>
        <v>693</v>
      </c>
      <c r="G38" s="17">
        <f>G44+G50+G56+G62+G68</f>
        <v>1427</v>
      </c>
      <c r="H38" s="17">
        <f>H44+H50+H56+H62+H68</f>
        <v>978</v>
      </c>
      <c r="I38" s="17">
        <f>I44+I50+I56+I62+I68</f>
        <v>1128</v>
      </c>
      <c r="J38" s="17">
        <f>J44+J50+J56+J62+J68</f>
        <v>1693</v>
      </c>
      <c r="K38" s="17">
        <f>K44+K50+K56+K62+K68</f>
        <v>1692</v>
      </c>
      <c r="L38" s="17">
        <f>L44+L50+L56+L62+L68</f>
        <v>1132</v>
      </c>
    </row>
    <row r="39" spans="2:12" x14ac:dyDescent="0.2">
      <c r="C39" s="5" t="s">
        <v>516</v>
      </c>
      <c r="D39" s="2">
        <f>SUM(E39:L39)</f>
        <v>7631</v>
      </c>
      <c r="E39" s="17">
        <f>E45+E51+E57+E63+E69</f>
        <v>6519</v>
      </c>
      <c r="F39" s="17">
        <f>F45+F51+F57+F63+F69</f>
        <v>5</v>
      </c>
      <c r="G39" s="17">
        <f>G45+G51+G57+G63+G69</f>
        <v>138</v>
      </c>
      <c r="H39" s="17">
        <f>H45+H51+H57+H63+H69</f>
        <v>184</v>
      </c>
      <c r="I39" s="17">
        <f>I45+I51+I57+I63+I69</f>
        <v>322</v>
      </c>
      <c r="J39" s="17">
        <f>J45+J51+J57+J63+J69</f>
        <v>163</v>
      </c>
      <c r="K39" s="17">
        <f>K45+K51+K57+K63+K69</f>
        <v>62</v>
      </c>
      <c r="L39" s="17">
        <f>L45+L51+L57+L63+L69</f>
        <v>238</v>
      </c>
    </row>
    <row r="40" spans="2:12" x14ac:dyDescent="0.2">
      <c r="C40" s="5" t="s">
        <v>515</v>
      </c>
      <c r="D40" s="2">
        <f>SUM(E40:L40)</f>
        <v>6508</v>
      </c>
      <c r="E40" s="17">
        <f>E46+E52+E58+E64+E70</f>
        <v>2851</v>
      </c>
      <c r="F40" s="17">
        <f>F46+F52+F58+F64+F70</f>
        <v>489</v>
      </c>
      <c r="G40" s="17">
        <f>G46+G52+G58+G64+G70</f>
        <v>87</v>
      </c>
      <c r="H40" s="17">
        <f>H46+H52+H58+H64+H70</f>
        <v>769</v>
      </c>
      <c r="I40" s="17">
        <f>I46+I52+I58+I64+I70</f>
        <v>363</v>
      </c>
      <c r="J40" s="17">
        <f>J46+J52+J58+J64+J70</f>
        <v>901</v>
      </c>
      <c r="K40" s="17">
        <f>K46+K52+K58+K64+K70</f>
        <v>873</v>
      </c>
      <c r="L40" s="17">
        <f>L46+L52+L58+L64+L70</f>
        <v>175</v>
      </c>
    </row>
    <row r="41" spans="2:12" x14ac:dyDescent="0.2">
      <c r="D41" s="11"/>
    </row>
    <row r="42" spans="2:12" x14ac:dyDescent="0.2">
      <c r="C42" s="5" t="s">
        <v>514</v>
      </c>
      <c r="D42" s="15">
        <f>SUM(E42:L42)</f>
        <v>47005</v>
      </c>
      <c r="E42" s="17">
        <f>SUM(E43:E46)</f>
        <v>34485</v>
      </c>
      <c r="F42" s="17">
        <f>SUM(F43:F46)</f>
        <v>1548</v>
      </c>
      <c r="G42" s="17">
        <f>SUM(G43:G46)</f>
        <v>1029</v>
      </c>
      <c r="H42" s="17">
        <f>SUM(H43:H46)</f>
        <v>1733</v>
      </c>
      <c r="I42" s="17">
        <f>SUM(I43:I46)</f>
        <v>1845</v>
      </c>
      <c r="J42" s="17">
        <f>SUM(J43:J46)</f>
        <v>1628</v>
      </c>
      <c r="K42" s="17">
        <f>SUM(K43:K46)</f>
        <v>3384</v>
      </c>
      <c r="L42" s="17">
        <f>SUM(L43:L46)</f>
        <v>1353</v>
      </c>
    </row>
    <row r="43" spans="2:12" x14ac:dyDescent="0.2">
      <c r="C43" s="5" t="s">
        <v>509</v>
      </c>
      <c r="D43" s="15">
        <f>SUM(E43:L43)</f>
        <v>31586</v>
      </c>
      <c r="E43" s="16">
        <v>23845</v>
      </c>
      <c r="F43" s="16">
        <v>1145</v>
      </c>
      <c r="G43" s="16">
        <v>581</v>
      </c>
      <c r="H43" s="16">
        <v>919</v>
      </c>
      <c r="I43" s="16">
        <v>1085</v>
      </c>
      <c r="J43" s="16">
        <v>1071</v>
      </c>
      <c r="K43" s="16">
        <v>2154</v>
      </c>
      <c r="L43" s="16">
        <v>786</v>
      </c>
    </row>
    <row r="44" spans="2:12" x14ac:dyDescent="0.2">
      <c r="C44" s="5" t="s">
        <v>508</v>
      </c>
      <c r="D44" s="15">
        <f>SUM(E44:L44)</f>
        <v>2553</v>
      </c>
      <c r="E44" s="16">
        <v>1488</v>
      </c>
      <c r="F44" s="16">
        <v>108</v>
      </c>
      <c r="G44" s="16">
        <v>237</v>
      </c>
      <c r="H44" s="16">
        <v>12</v>
      </c>
      <c r="I44" s="16">
        <v>193</v>
      </c>
      <c r="J44" s="16">
        <v>40</v>
      </c>
      <c r="K44" s="16">
        <v>301</v>
      </c>
      <c r="L44" s="16">
        <v>174</v>
      </c>
    </row>
    <row r="45" spans="2:12" x14ac:dyDescent="0.2">
      <c r="C45" s="5" t="s">
        <v>507</v>
      </c>
      <c r="D45" s="15">
        <f>SUM(E45:L45)</f>
        <v>7504</v>
      </c>
      <c r="E45" s="16">
        <v>6418</v>
      </c>
      <c r="F45" s="16">
        <v>5</v>
      </c>
      <c r="G45" s="16">
        <v>138</v>
      </c>
      <c r="H45" s="16">
        <v>184</v>
      </c>
      <c r="I45" s="16">
        <v>322</v>
      </c>
      <c r="J45" s="16">
        <v>143</v>
      </c>
      <c r="K45" s="16">
        <v>56</v>
      </c>
      <c r="L45" s="16">
        <v>238</v>
      </c>
    </row>
    <row r="46" spans="2:12" x14ac:dyDescent="0.2">
      <c r="C46" s="5" t="s">
        <v>506</v>
      </c>
      <c r="D46" s="15">
        <f>SUM(E46:L46)</f>
        <v>5362</v>
      </c>
      <c r="E46" s="16">
        <v>2734</v>
      </c>
      <c r="F46" s="16">
        <v>290</v>
      </c>
      <c r="G46" s="16">
        <v>73</v>
      </c>
      <c r="H46" s="16">
        <v>618</v>
      </c>
      <c r="I46" s="16">
        <v>245</v>
      </c>
      <c r="J46" s="16">
        <v>374</v>
      </c>
      <c r="K46" s="16">
        <v>873</v>
      </c>
      <c r="L46" s="16">
        <v>155</v>
      </c>
    </row>
    <row r="47" spans="2:12" x14ac:dyDescent="0.2">
      <c r="D47" s="11"/>
      <c r="E47" s="16"/>
      <c r="F47" s="16"/>
      <c r="G47" s="16"/>
      <c r="H47" s="16"/>
      <c r="I47" s="16"/>
      <c r="J47" s="16"/>
      <c r="K47" s="16"/>
      <c r="L47" s="16"/>
    </row>
    <row r="48" spans="2:12" x14ac:dyDescent="0.2">
      <c r="C48" s="5" t="s">
        <v>513</v>
      </c>
      <c r="D48" s="15">
        <f>SUM(E48:L48)</f>
        <v>2234</v>
      </c>
      <c r="E48" s="17">
        <f>SUM(E49:E52)</f>
        <v>803</v>
      </c>
      <c r="F48" s="17">
        <f>SUM(F49:F52)</f>
        <v>82</v>
      </c>
      <c r="G48" s="17">
        <f>SUM(G49:G52)</f>
        <v>14</v>
      </c>
      <c r="H48" s="17">
        <f>SUM(H49:H52)</f>
        <v>309</v>
      </c>
      <c r="I48" s="17">
        <f>SUM(I49:I52)</f>
        <v>212</v>
      </c>
      <c r="J48" s="17">
        <f>SUM(J49:J52)</f>
        <v>110</v>
      </c>
      <c r="K48" s="17">
        <f>SUM(K49:K52)</f>
        <v>446</v>
      </c>
      <c r="L48" s="17">
        <f>SUM(L49:L52)</f>
        <v>258</v>
      </c>
    </row>
    <row r="49" spans="3:12" x14ac:dyDescent="0.2">
      <c r="C49" s="5" t="s">
        <v>509</v>
      </c>
      <c r="D49" s="15">
        <f>SUM(E49:L49)</f>
        <v>2220</v>
      </c>
      <c r="E49" s="16">
        <v>803</v>
      </c>
      <c r="F49" s="16">
        <v>82</v>
      </c>
      <c r="G49" s="27" t="s">
        <v>454</v>
      </c>
      <c r="H49" s="16">
        <v>309</v>
      </c>
      <c r="I49" s="16">
        <v>212</v>
      </c>
      <c r="J49" s="16">
        <v>110</v>
      </c>
      <c r="K49" s="16">
        <v>446</v>
      </c>
      <c r="L49" s="16">
        <v>258</v>
      </c>
    </row>
    <row r="50" spans="3:12" x14ac:dyDescent="0.2">
      <c r="C50" s="5" t="s">
        <v>508</v>
      </c>
      <c r="D50" s="45" t="s">
        <v>454</v>
      </c>
      <c r="E50" s="27" t="s">
        <v>454</v>
      </c>
      <c r="F50" s="27" t="s">
        <v>454</v>
      </c>
      <c r="G50" s="27" t="s">
        <v>454</v>
      </c>
      <c r="H50" s="27" t="s">
        <v>454</v>
      </c>
      <c r="I50" s="27" t="s">
        <v>454</v>
      </c>
      <c r="J50" s="27" t="s">
        <v>454</v>
      </c>
      <c r="K50" s="27" t="s">
        <v>454</v>
      </c>
      <c r="L50" s="27" t="s">
        <v>454</v>
      </c>
    </row>
    <row r="51" spans="3:12" x14ac:dyDescent="0.2">
      <c r="C51" s="5" t="s">
        <v>507</v>
      </c>
      <c r="D51" s="45" t="s">
        <v>454</v>
      </c>
      <c r="E51" s="27" t="s">
        <v>454</v>
      </c>
      <c r="F51" s="27" t="s">
        <v>454</v>
      </c>
      <c r="G51" s="27" t="s">
        <v>454</v>
      </c>
      <c r="H51" s="27" t="s">
        <v>454</v>
      </c>
      <c r="I51" s="27" t="s">
        <v>454</v>
      </c>
      <c r="J51" s="27" t="s">
        <v>454</v>
      </c>
      <c r="K51" s="27" t="s">
        <v>454</v>
      </c>
      <c r="L51" s="27" t="s">
        <v>454</v>
      </c>
    </row>
    <row r="52" spans="3:12" x14ac:dyDescent="0.2">
      <c r="C52" s="5" t="s">
        <v>506</v>
      </c>
      <c r="D52" s="15">
        <f>SUM(E52:L52)</f>
        <v>14</v>
      </c>
      <c r="E52" s="27" t="s">
        <v>454</v>
      </c>
      <c r="F52" s="27" t="s">
        <v>454</v>
      </c>
      <c r="G52" s="16">
        <v>14</v>
      </c>
      <c r="H52" s="27" t="s">
        <v>454</v>
      </c>
      <c r="I52" s="27" t="s">
        <v>454</v>
      </c>
      <c r="J52" s="27" t="s">
        <v>454</v>
      </c>
      <c r="K52" s="27" t="s">
        <v>454</v>
      </c>
      <c r="L52" s="27" t="s">
        <v>454</v>
      </c>
    </row>
    <row r="53" spans="3:12" x14ac:dyDescent="0.2">
      <c r="D53" s="11"/>
      <c r="E53" s="16"/>
      <c r="F53" s="16"/>
      <c r="G53" s="16"/>
      <c r="H53" s="16"/>
      <c r="I53" s="16"/>
      <c r="J53" s="16"/>
      <c r="K53" s="16"/>
      <c r="L53" s="16"/>
    </row>
    <row r="54" spans="3:12" x14ac:dyDescent="0.2">
      <c r="C54" s="5" t="s">
        <v>512</v>
      </c>
      <c r="D54" s="15">
        <f>SUM(E54:L54)</f>
        <v>882</v>
      </c>
      <c r="E54" s="17">
        <f>SUM(E55:E58)</f>
        <v>882</v>
      </c>
      <c r="F54" s="24" t="s">
        <v>454</v>
      </c>
      <c r="G54" s="24" t="s">
        <v>454</v>
      </c>
      <c r="H54" s="24" t="s">
        <v>454</v>
      </c>
      <c r="I54" s="24" t="s">
        <v>454</v>
      </c>
      <c r="J54" s="24" t="s">
        <v>454</v>
      </c>
      <c r="K54" s="24" t="s">
        <v>454</v>
      </c>
      <c r="L54" s="24" t="s">
        <v>454</v>
      </c>
    </row>
    <row r="55" spans="3:12" x14ac:dyDescent="0.2">
      <c r="C55" s="5" t="s">
        <v>509</v>
      </c>
      <c r="D55" s="15">
        <f>SUM(E55:L55)</f>
        <v>494</v>
      </c>
      <c r="E55" s="16">
        <v>494</v>
      </c>
      <c r="F55" s="27" t="s">
        <v>454</v>
      </c>
      <c r="G55" s="27" t="s">
        <v>454</v>
      </c>
      <c r="H55" s="27" t="s">
        <v>454</v>
      </c>
      <c r="I55" s="27" t="s">
        <v>454</v>
      </c>
      <c r="J55" s="27" t="s">
        <v>454</v>
      </c>
      <c r="K55" s="27" t="s">
        <v>454</v>
      </c>
      <c r="L55" s="27" t="s">
        <v>454</v>
      </c>
    </row>
    <row r="56" spans="3:12" x14ac:dyDescent="0.2">
      <c r="C56" s="5" t="s">
        <v>508</v>
      </c>
      <c r="D56" s="15">
        <f>SUM(E56:L56)</f>
        <v>388</v>
      </c>
      <c r="E56" s="16">
        <v>388</v>
      </c>
      <c r="F56" s="27" t="s">
        <v>454</v>
      </c>
      <c r="G56" s="27" t="s">
        <v>454</v>
      </c>
      <c r="H56" s="27" t="s">
        <v>454</v>
      </c>
      <c r="I56" s="27" t="s">
        <v>454</v>
      </c>
      <c r="J56" s="27" t="s">
        <v>454</v>
      </c>
      <c r="K56" s="27" t="s">
        <v>454</v>
      </c>
      <c r="L56" s="27" t="s">
        <v>454</v>
      </c>
    </row>
    <row r="57" spans="3:12" x14ac:dyDescent="0.2">
      <c r="C57" s="5" t="s">
        <v>507</v>
      </c>
      <c r="D57" s="45" t="s">
        <v>454</v>
      </c>
      <c r="E57" s="27" t="s">
        <v>454</v>
      </c>
      <c r="F57" s="27" t="s">
        <v>454</v>
      </c>
      <c r="G57" s="27" t="s">
        <v>454</v>
      </c>
      <c r="H57" s="27" t="s">
        <v>454</v>
      </c>
      <c r="I57" s="27" t="s">
        <v>454</v>
      </c>
      <c r="J57" s="27" t="s">
        <v>454</v>
      </c>
      <c r="K57" s="27" t="s">
        <v>454</v>
      </c>
      <c r="L57" s="27" t="s">
        <v>454</v>
      </c>
    </row>
    <row r="58" spans="3:12" x14ac:dyDescent="0.2">
      <c r="C58" s="5" t="s">
        <v>506</v>
      </c>
      <c r="D58" s="45" t="s">
        <v>454</v>
      </c>
      <c r="E58" s="27" t="s">
        <v>454</v>
      </c>
      <c r="F58" s="27" t="s">
        <v>454</v>
      </c>
      <c r="G58" s="27" t="s">
        <v>454</v>
      </c>
      <c r="H58" s="27" t="s">
        <v>454</v>
      </c>
      <c r="I58" s="27" t="s">
        <v>454</v>
      </c>
      <c r="J58" s="27" t="s">
        <v>454</v>
      </c>
      <c r="K58" s="27" t="s">
        <v>454</v>
      </c>
      <c r="L58" s="27" t="s">
        <v>454</v>
      </c>
    </row>
    <row r="59" spans="3:12" x14ac:dyDescent="0.2">
      <c r="D59" s="11"/>
      <c r="E59" s="16"/>
      <c r="F59" s="16"/>
      <c r="G59" s="16"/>
      <c r="H59" s="16"/>
      <c r="I59" s="16"/>
      <c r="J59" s="16"/>
      <c r="K59" s="16"/>
      <c r="L59" s="16"/>
    </row>
    <row r="60" spans="3:12" x14ac:dyDescent="0.2">
      <c r="C60" s="5" t="s">
        <v>511</v>
      </c>
      <c r="D60" s="15">
        <f>SUM(E60:L60)</f>
        <v>2016</v>
      </c>
      <c r="E60" s="17">
        <f>SUM(E61:E64)</f>
        <v>1293</v>
      </c>
      <c r="F60" s="17">
        <f>SUM(F61:F64)</f>
        <v>21</v>
      </c>
      <c r="G60" s="17">
        <f>SUM(G61:G64)</f>
        <v>41</v>
      </c>
      <c r="H60" s="24" t="s">
        <v>454</v>
      </c>
      <c r="I60" s="17">
        <f>SUM(I61:I64)</f>
        <v>21</v>
      </c>
      <c r="J60" s="17">
        <f>SUM(J61:J64)</f>
        <v>307</v>
      </c>
      <c r="K60" s="17">
        <f>SUM(K61:K64)</f>
        <v>302</v>
      </c>
      <c r="L60" s="17">
        <f>SUM(L61:L64)</f>
        <v>31</v>
      </c>
    </row>
    <row r="61" spans="3:12" x14ac:dyDescent="0.2">
      <c r="C61" s="5" t="s">
        <v>509</v>
      </c>
      <c r="D61" s="15">
        <f>SUM(E61:L61)</f>
        <v>542</v>
      </c>
      <c r="E61" s="16">
        <v>332</v>
      </c>
      <c r="F61" s="16">
        <v>21</v>
      </c>
      <c r="G61" s="16">
        <v>40</v>
      </c>
      <c r="H61" s="27" t="s">
        <v>454</v>
      </c>
      <c r="I61" s="16">
        <v>21</v>
      </c>
      <c r="J61" s="16">
        <v>48</v>
      </c>
      <c r="K61" s="16">
        <v>55</v>
      </c>
      <c r="L61" s="16">
        <v>25</v>
      </c>
    </row>
    <row r="62" spans="3:12" x14ac:dyDescent="0.2">
      <c r="C62" s="5" t="s">
        <v>508</v>
      </c>
      <c r="D62" s="15">
        <f>SUM(E62:L62)</f>
        <v>1412</v>
      </c>
      <c r="E62" s="16">
        <v>925</v>
      </c>
      <c r="F62" s="27" t="s">
        <v>454</v>
      </c>
      <c r="G62" s="16">
        <v>1</v>
      </c>
      <c r="H62" s="27" t="s">
        <v>454</v>
      </c>
      <c r="I62" s="27" t="s">
        <v>454</v>
      </c>
      <c r="J62" s="16">
        <v>239</v>
      </c>
      <c r="K62" s="16">
        <v>241</v>
      </c>
      <c r="L62" s="16">
        <v>6</v>
      </c>
    </row>
    <row r="63" spans="3:12" x14ac:dyDescent="0.2">
      <c r="C63" s="5" t="s">
        <v>507</v>
      </c>
      <c r="D63" s="15">
        <f>SUM(E63:L63)</f>
        <v>62</v>
      </c>
      <c r="E63" s="16">
        <v>36</v>
      </c>
      <c r="F63" s="27" t="s">
        <v>454</v>
      </c>
      <c r="G63" s="27" t="s">
        <v>454</v>
      </c>
      <c r="H63" s="27" t="s">
        <v>454</v>
      </c>
      <c r="I63" s="27" t="s">
        <v>454</v>
      </c>
      <c r="J63" s="16">
        <v>20</v>
      </c>
      <c r="K63" s="16">
        <v>6</v>
      </c>
      <c r="L63" s="27" t="s">
        <v>454</v>
      </c>
    </row>
    <row r="64" spans="3:12" x14ac:dyDescent="0.2">
      <c r="C64" s="5" t="s">
        <v>506</v>
      </c>
      <c r="D64" s="45" t="s">
        <v>454</v>
      </c>
      <c r="E64" s="27" t="s">
        <v>454</v>
      </c>
      <c r="F64" s="27" t="s">
        <v>454</v>
      </c>
      <c r="G64" s="27" t="s">
        <v>454</v>
      </c>
      <c r="H64" s="27" t="s">
        <v>454</v>
      </c>
      <c r="I64" s="27" t="s">
        <v>454</v>
      </c>
      <c r="J64" s="27" t="s">
        <v>454</v>
      </c>
      <c r="K64" s="27" t="s">
        <v>454</v>
      </c>
      <c r="L64" s="27" t="s">
        <v>454</v>
      </c>
    </row>
    <row r="65" spans="1:12" x14ac:dyDescent="0.2">
      <c r="D65" s="11"/>
      <c r="E65" s="16"/>
      <c r="F65" s="16"/>
      <c r="G65" s="16"/>
      <c r="H65" s="16"/>
      <c r="I65" s="16"/>
      <c r="J65" s="16"/>
      <c r="K65" s="16"/>
      <c r="L65" s="16"/>
    </row>
    <row r="66" spans="1:12" x14ac:dyDescent="0.2">
      <c r="C66" s="5" t="s">
        <v>510</v>
      </c>
      <c r="D66" s="15">
        <f>SUM(E66:L66)</f>
        <v>22287</v>
      </c>
      <c r="E66" s="17">
        <f>SUM(E67:E70)</f>
        <v>6999</v>
      </c>
      <c r="F66" s="17">
        <f>SUM(F67:F70)</f>
        <v>1492</v>
      </c>
      <c r="G66" s="17">
        <f>SUM(G67:G70)</f>
        <v>2022</v>
      </c>
      <c r="H66" s="17">
        <f>SUM(H67:H70)</f>
        <v>1916</v>
      </c>
      <c r="I66" s="17">
        <f>SUM(I67:I70)</f>
        <v>2116</v>
      </c>
      <c r="J66" s="17">
        <f>SUM(J67:J70)</f>
        <v>2427</v>
      </c>
      <c r="K66" s="17">
        <f>SUM(K67:K70)</f>
        <v>3537</v>
      </c>
      <c r="L66" s="17">
        <f>SUM(L67:L70)</f>
        <v>1778</v>
      </c>
    </row>
    <row r="67" spans="1:12" x14ac:dyDescent="0.2">
      <c r="A67" s="4"/>
      <c r="B67" s="4"/>
      <c r="C67" s="5" t="s">
        <v>509</v>
      </c>
      <c r="D67" s="15">
        <f>SUM(E67:L67)</f>
        <v>11951</v>
      </c>
      <c r="E67" s="16">
        <v>4869</v>
      </c>
      <c r="F67" s="16">
        <v>708</v>
      </c>
      <c r="G67" s="16">
        <v>833</v>
      </c>
      <c r="H67" s="16">
        <v>799</v>
      </c>
      <c r="I67" s="16">
        <v>1063</v>
      </c>
      <c r="J67" s="16">
        <v>486</v>
      </c>
      <c r="K67" s="16">
        <v>2387</v>
      </c>
      <c r="L67" s="16">
        <v>806</v>
      </c>
    </row>
    <row r="68" spans="1:12" x14ac:dyDescent="0.2">
      <c r="A68" s="4"/>
      <c r="B68" s="4"/>
      <c r="C68" s="5" t="s">
        <v>508</v>
      </c>
      <c r="D68" s="15">
        <f>SUM(E68:L68)</f>
        <v>9139</v>
      </c>
      <c r="E68" s="16">
        <v>1948</v>
      </c>
      <c r="F68" s="16">
        <v>585</v>
      </c>
      <c r="G68" s="16">
        <v>1189</v>
      </c>
      <c r="H68" s="16">
        <v>966</v>
      </c>
      <c r="I68" s="16">
        <v>935</v>
      </c>
      <c r="J68" s="16">
        <v>1414</v>
      </c>
      <c r="K68" s="16">
        <v>1150</v>
      </c>
      <c r="L68" s="16">
        <v>952</v>
      </c>
    </row>
    <row r="69" spans="1:12" x14ac:dyDescent="0.2">
      <c r="A69" s="4"/>
      <c r="B69" s="4"/>
      <c r="C69" s="5" t="s">
        <v>507</v>
      </c>
      <c r="D69" s="15">
        <f>SUM(E69:L69)</f>
        <v>65</v>
      </c>
      <c r="E69" s="16">
        <v>65</v>
      </c>
      <c r="F69" s="27" t="s">
        <v>454</v>
      </c>
      <c r="G69" s="27" t="s">
        <v>454</v>
      </c>
      <c r="H69" s="27" t="s">
        <v>454</v>
      </c>
      <c r="I69" s="27" t="s">
        <v>454</v>
      </c>
      <c r="J69" s="27" t="s">
        <v>454</v>
      </c>
      <c r="K69" s="27" t="s">
        <v>454</v>
      </c>
      <c r="L69" s="27" t="s">
        <v>454</v>
      </c>
    </row>
    <row r="70" spans="1:12" x14ac:dyDescent="0.2">
      <c r="A70" s="4"/>
      <c r="B70" s="4"/>
      <c r="C70" s="5" t="s">
        <v>506</v>
      </c>
      <c r="D70" s="15">
        <f>SUM(E70:L70)</f>
        <v>1132</v>
      </c>
      <c r="E70" s="16">
        <v>117</v>
      </c>
      <c r="F70" s="16">
        <v>199</v>
      </c>
      <c r="G70" s="27" t="s">
        <v>454</v>
      </c>
      <c r="H70" s="16">
        <v>151</v>
      </c>
      <c r="I70" s="16">
        <v>118</v>
      </c>
      <c r="J70" s="16">
        <v>527</v>
      </c>
      <c r="K70" s="27" t="s">
        <v>454</v>
      </c>
      <c r="L70" s="16">
        <v>20</v>
      </c>
    </row>
    <row r="71" spans="1:12" ht="18" thickBot="1" x14ac:dyDescent="0.25">
      <c r="A71" s="4"/>
      <c r="B71" s="20"/>
      <c r="C71" s="20"/>
      <c r="D71" s="18"/>
      <c r="E71" s="52"/>
      <c r="F71" s="19"/>
      <c r="G71" s="19"/>
      <c r="H71" s="19"/>
      <c r="I71" s="19"/>
      <c r="J71" s="19"/>
      <c r="K71" s="19"/>
      <c r="L71" s="19"/>
    </row>
    <row r="72" spans="1:12" x14ac:dyDescent="0.2">
      <c r="A72" s="4"/>
      <c r="B72" s="4"/>
      <c r="C72" s="5" t="s">
        <v>505</v>
      </c>
      <c r="E72" s="4"/>
      <c r="I72" s="5" t="s">
        <v>504</v>
      </c>
    </row>
    <row r="73" spans="1:12" x14ac:dyDescent="0.2">
      <c r="A73" s="5"/>
      <c r="B73" s="4"/>
      <c r="C73" s="4"/>
      <c r="D73" s="4"/>
      <c r="E73" s="4"/>
    </row>
  </sheetData>
  <phoneticPr fontId="4"/>
  <pageMargins left="0.23000000000000004" right="0.23000000000000004" top="1" bottom="1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15.69921875" style="6" customWidth="1"/>
    <col min="3" max="3" width="8.69921875" style="6"/>
    <col min="4" max="4" width="9.69921875" style="6" customWidth="1"/>
    <col min="5" max="5" width="8.69921875" style="6"/>
    <col min="6" max="6" width="9.69921875" style="6" customWidth="1"/>
    <col min="7" max="7" width="8.69921875" style="6"/>
    <col min="8" max="8" width="9.69921875" style="6" customWidth="1"/>
    <col min="9" max="9" width="7.69921875" style="6" customWidth="1"/>
    <col min="10" max="10" width="9.69921875" style="6" customWidth="1"/>
    <col min="11" max="11" width="8.69921875" style="6"/>
    <col min="12" max="12" width="9.69921875" style="6" customWidth="1"/>
    <col min="13" max="16384" width="8.69921875" style="6"/>
  </cols>
  <sheetData>
    <row r="1" spans="1:12" x14ac:dyDescent="0.2">
      <c r="A1" s="5"/>
    </row>
    <row r="6" spans="1:12" x14ac:dyDescent="0.2">
      <c r="E6" s="1" t="s">
        <v>568</v>
      </c>
    </row>
    <row r="7" spans="1:12" ht="18" thickBo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x14ac:dyDescent="0.2">
      <c r="C8" s="11"/>
      <c r="E8" s="10"/>
      <c r="F8" s="10"/>
      <c r="G8" s="10"/>
      <c r="H8" s="10"/>
      <c r="I8" s="10"/>
      <c r="J8" s="10"/>
      <c r="K8" s="10"/>
      <c r="L8" s="10"/>
    </row>
    <row r="9" spans="1:12" x14ac:dyDescent="0.2">
      <c r="C9" s="9" t="s">
        <v>567</v>
      </c>
      <c r="E9" s="9" t="s">
        <v>566</v>
      </c>
      <c r="G9" s="10"/>
      <c r="H9" s="10"/>
      <c r="I9" s="26" t="s">
        <v>560</v>
      </c>
      <c r="J9" s="10"/>
      <c r="K9" s="10"/>
      <c r="L9" s="10"/>
    </row>
    <row r="10" spans="1:12" x14ac:dyDescent="0.2">
      <c r="C10" s="25"/>
      <c r="D10" s="10"/>
      <c r="E10" s="14" t="s">
        <v>565</v>
      </c>
      <c r="F10" s="10"/>
      <c r="G10" s="14" t="s">
        <v>564</v>
      </c>
      <c r="H10" s="10"/>
      <c r="I10" s="14" t="s">
        <v>563</v>
      </c>
      <c r="J10" s="10"/>
      <c r="K10" s="14" t="s">
        <v>562</v>
      </c>
      <c r="L10" s="10"/>
    </row>
    <row r="11" spans="1:12" x14ac:dyDescent="0.2">
      <c r="C11" s="11"/>
      <c r="D11" s="9" t="s">
        <v>552</v>
      </c>
      <c r="E11" s="11"/>
      <c r="F11" s="9" t="s">
        <v>554</v>
      </c>
      <c r="G11" s="11"/>
      <c r="H11" s="9" t="s">
        <v>554</v>
      </c>
      <c r="I11" s="11"/>
      <c r="J11" s="9" t="s">
        <v>554</v>
      </c>
      <c r="K11" s="11"/>
      <c r="L11" s="9" t="s">
        <v>554</v>
      </c>
    </row>
    <row r="12" spans="1:12" x14ac:dyDescent="0.2">
      <c r="B12" s="10"/>
      <c r="C12" s="14" t="s">
        <v>549</v>
      </c>
      <c r="D12" s="14" t="s">
        <v>548</v>
      </c>
      <c r="E12" s="14" t="s">
        <v>549</v>
      </c>
      <c r="F12" s="14" t="s">
        <v>551</v>
      </c>
      <c r="G12" s="14" t="s">
        <v>549</v>
      </c>
      <c r="H12" s="14" t="s">
        <v>551</v>
      </c>
      <c r="I12" s="14" t="s">
        <v>549</v>
      </c>
      <c r="J12" s="14" t="s">
        <v>551</v>
      </c>
      <c r="K12" s="14" t="s">
        <v>549</v>
      </c>
      <c r="L12" s="14" t="s">
        <v>551</v>
      </c>
    </row>
    <row r="13" spans="1:12" x14ac:dyDescent="0.2">
      <c r="C13" s="11"/>
      <c r="D13" s="24" t="s">
        <v>262</v>
      </c>
      <c r="F13" s="24" t="s">
        <v>262</v>
      </c>
      <c r="H13" s="24" t="s">
        <v>262</v>
      </c>
      <c r="J13" s="24" t="s">
        <v>262</v>
      </c>
      <c r="L13" s="24" t="s">
        <v>262</v>
      </c>
    </row>
    <row r="14" spans="1:12" x14ac:dyDescent="0.2">
      <c r="B14" s="5" t="s">
        <v>547</v>
      </c>
      <c r="C14" s="15">
        <f>E14+G45</f>
        <v>104</v>
      </c>
      <c r="D14" s="17">
        <f>F14+H45</f>
        <v>30249</v>
      </c>
      <c r="E14" s="16">
        <v>102</v>
      </c>
      <c r="F14" s="16">
        <v>30201</v>
      </c>
      <c r="G14" s="16">
        <v>58</v>
      </c>
      <c r="H14" s="16">
        <v>19659</v>
      </c>
      <c r="I14" s="16">
        <v>50</v>
      </c>
      <c r="J14" s="16">
        <v>12068</v>
      </c>
      <c r="K14" s="27" t="s">
        <v>529</v>
      </c>
      <c r="L14" s="27" t="s">
        <v>529</v>
      </c>
    </row>
    <row r="15" spans="1:12" x14ac:dyDescent="0.2">
      <c r="B15" s="5" t="s">
        <v>546</v>
      </c>
      <c r="C15" s="15">
        <f>E15+G46</f>
        <v>57</v>
      </c>
      <c r="D15" s="17">
        <f>F15+H46</f>
        <v>16905</v>
      </c>
      <c r="E15" s="16">
        <v>55</v>
      </c>
      <c r="F15" s="16">
        <v>16764</v>
      </c>
      <c r="G15" s="16">
        <v>17</v>
      </c>
      <c r="H15" s="16">
        <v>5256</v>
      </c>
      <c r="I15" s="16">
        <v>44</v>
      </c>
      <c r="J15" s="16">
        <v>12864</v>
      </c>
      <c r="K15" s="27" t="s">
        <v>529</v>
      </c>
      <c r="L15" s="27" t="s">
        <v>529</v>
      </c>
    </row>
    <row r="16" spans="1:12" x14ac:dyDescent="0.2">
      <c r="B16" s="5" t="s">
        <v>545</v>
      </c>
      <c r="C16" s="15">
        <f>E16+G47</f>
        <v>50</v>
      </c>
      <c r="D16" s="17">
        <f>F16+H47</f>
        <v>11800</v>
      </c>
      <c r="E16" s="16">
        <v>49</v>
      </c>
      <c r="F16" s="16">
        <v>11800</v>
      </c>
      <c r="G16" s="16">
        <v>49</v>
      </c>
      <c r="H16" s="16">
        <v>11800</v>
      </c>
      <c r="I16" s="16">
        <v>47</v>
      </c>
      <c r="J16" s="16">
        <v>11306</v>
      </c>
      <c r="K16" s="27" t="s">
        <v>529</v>
      </c>
      <c r="L16" s="27" t="s">
        <v>529</v>
      </c>
    </row>
    <row r="17" spans="2:12" x14ac:dyDescent="0.2">
      <c r="B17" s="5" t="s">
        <v>20</v>
      </c>
      <c r="C17" s="15">
        <f>E17+G48</f>
        <v>14</v>
      </c>
      <c r="D17" s="17">
        <f>F17+H48</f>
        <v>1445</v>
      </c>
      <c r="E17" s="17">
        <f>G17+K17+I17+C48+E48</f>
        <v>8</v>
      </c>
      <c r="F17" s="17">
        <f>H17+L17+J17+D48+F48</f>
        <v>1065</v>
      </c>
      <c r="G17" s="16">
        <v>3</v>
      </c>
      <c r="H17" s="16">
        <v>418</v>
      </c>
      <c r="I17" s="16">
        <v>5</v>
      </c>
      <c r="J17" s="16">
        <v>647</v>
      </c>
      <c r="K17" s="27" t="s">
        <v>529</v>
      </c>
      <c r="L17" s="27" t="s">
        <v>529</v>
      </c>
    </row>
    <row r="18" spans="2:12" x14ac:dyDescent="0.2">
      <c r="C18" s="11"/>
      <c r="D18" s="16"/>
    </row>
    <row r="19" spans="2:12" x14ac:dyDescent="0.2">
      <c r="B19" s="5" t="s">
        <v>544</v>
      </c>
      <c r="C19" s="15">
        <f>E19+G50</f>
        <v>8</v>
      </c>
      <c r="D19" s="17">
        <f>F19+H50</f>
        <v>484</v>
      </c>
      <c r="E19" s="17">
        <f>G19+K19+I19+C50+E50</f>
        <v>7</v>
      </c>
      <c r="F19" s="17">
        <f>H19+L19+J19+D50+F50</f>
        <v>461</v>
      </c>
      <c r="G19" s="16">
        <v>2</v>
      </c>
      <c r="H19" s="16">
        <v>84</v>
      </c>
      <c r="I19" s="16">
        <v>5</v>
      </c>
      <c r="J19" s="16">
        <v>377</v>
      </c>
      <c r="K19" s="27" t="s">
        <v>529</v>
      </c>
      <c r="L19" s="27" t="s">
        <v>529</v>
      </c>
    </row>
    <row r="20" spans="2:12" x14ac:dyDescent="0.2">
      <c r="B20" s="5" t="s">
        <v>543</v>
      </c>
      <c r="C20" s="15">
        <f>E20+G51</f>
        <v>5</v>
      </c>
      <c r="D20" s="17">
        <f>F20+H51</f>
        <v>54</v>
      </c>
      <c r="E20" s="24" t="s">
        <v>529</v>
      </c>
      <c r="F20" s="24" t="s">
        <v>529</v>
      </c>
      <c r="G20" s="27" t="s">
        <v>529</v>
      </c>
      <c r="H20" s="27" t="s">
        <v>529</v>
      </c>
      <c r="I20" s="27" t="s">
        <v>529</v>
      </c>
      <c r="J20" s="27" t="s">
        <v>529</v>
      </c>
      <c r="K20" s="27" t="s">
        <v>529</v>
      </c>
      <c r="L20" s="27" t="s">
        <v>529</v>
      </c>
    </row>
    <row r="21" spans="2:12" x14ac:dyDescent="0.2">
      <c r="B21" s="5" t="s">
        <v>542</v>
      </c>
      <c r="C21" s="15">
        <f>E21+G52</f>
        <v>6</v>
      </c>
      <c r="D21" s="17">
        <f>F21+H52</f>
        <v>102</v>
      </c>
      <c r="E21" s="17">
        <f>G21+K21+I21+C52+E52</f>
        <v>2</v>
      </c>
      <c r="F21" s="17">
        <f>H21+L21+J21+D52+F52</f>
        <v>41</v>
      </c>
      <c r="G21" s="16">
        <v>1</v>
      </c>
      <c r="H21" s="16">
        <v>32</v>
      </c>
      <c r="I21" s="16">
        <v>1</v>
      </c>
      <c r="J21" s="16">
        <v>9</v>
      </c>
      <c r="K21" s="27" t="s">
        <v>529</v>
      </c>
      <c r="L21" s="27" t="s">
        <v>529</v>
      </c>
    </row>
    <row r="22" spans="2:12" x14ac:dyDescent="0.2">
      <c r="B22" s="5" t="s">
        <v>541</v>
      </c>
      <c r="C22" s="15">
        <f>E22+G53</f>
        <v>7</v>
      </c>
      <c r="D22" s="17">
        <f>F22+H53</f>
        <v>46</v>
      </c>
      <c r="E22" s="17">
        <f>G22+K22+I22+C53+E53</f>
        <v>1</v>
      </c>
      <c r="F22" s="17">
        <f>H22+L22+J22+D53+F53</f>
        <v>7</v>
      </c>
      <c r="G22" s="16">
        <v>1</v>
      </c>
      <c r="H22" s="16">
        <v>7</v>
      </c>
      <c r="I22" s="27" t="s">
        <v>529</v>
      </c>
      <c r="J22" s="27" t="s">
        <v>529</v>
      </c>
      <c r="K22" s="27" t="s">
        <v>529</v>
      </c>
      <c r="L22" s="27" t="s">
        <v>529</v>
      </c>
    </row>
    <row r="23" spans="2:12" x14ac:dyDescent="0.2">
      <c r="B23" s="1" t="s">
        <v>540</v>
      </c>
      <c r="C23" s="2">
        <f>E23+G54</f>
        <v>8</v>
      </c>
      <c r="D23" s="4">
        <v>803</v>
      </c>
      <c r="E23" s="4">
        <f>G23+K23+I23+C54+E54</f>
        <v>1</v>
      </c>
      <c r="F23" s="4">
        <f>H23+L23+J23+D54+F54</f>
        <v>100</v>
      </c>
      <c r="G23" s="87" t="s">
        <v>529</v>
      </c>
      <c r="H23" s="87" t="s">
        <v>529</v>
      </c>
      <c r="I23" s="4">
        <f>SUM(I25:I37)</f>
        <v>1</v>
      </c>
      <c r="J23" s="4">
        <f>SUM(J25:J37)</f>
        <v>100</v>
      </c>
      <c r="K23" s="87" t="s">
        <v>529</v>
      </c>
      <c r="L23" s="87" t="s">
        <v>529</v>
      </c>
    </row>
    <row r="24" spans="2:12" x14ac:dyDescent="0.2">
      <c r="C24" s="28"/>
      <c r="D24" s="16"/>
      <c r="G24" s="16"/>
      <c r="H24" s="16"/>
      <c r="I24" s="16"/>
      <c r="J24" s="16"/>
      <c r="K24" s="16"/>
      <c r="L24" s="16"/>
    </row>
    <row r="25" spans="2:12" x14ac:dyDescent="0.2">
      <c r="B25" s="5" t="s">
        <v>539</v>
      </c>
      <c r="C25" s="15">
        <f>E25+G56</f>
        <v>2</v>
      </c>
      <c r="D25" s="17">
        <f>F25+H56</f>
        <v>6</v>
      </c>
      <c r="E25" s="24" t="s">
        <v>529</v>
      </c>
      <c r="F25" s="24" t="s">
        <v>529</v>
      </c>
      <c r="G25" s="27" t="s">
        <v>529</v>
      </c>
      <c r="H25" s="27" t="s">
        <v>529</v>
      </c>
      <c r="I25" s="27" t="s">
        <v>529</v>
      </c>
      <c r="J25" s="27" t="s">
        <v>529</v>
      </c>
      <c r="K25" s="27" t="s">
        <v>529</v>
      </c>
      <c r="L25" s="27" t="s">
        <v>529</v>
      </c>
    </row>
    <row r="26" spans="2:12" x14ac:dyDescent="0.2">
      <c r="B26" s="5" t="s">
        <v>538</v>
      </c>
      <c r="C26" s="45" t="s">
        <v>529</v>
      </c>
      <c r="D26" s="24" t="s">
        <v>529</v>
      </c>
      <c r="E26" s="24" t="s">
        <v>529</v>
      </c>
      <c r="F26" s="24" t="s">
        <v>529</v>
      </c>
      <c r="G26" s="27" t="s">
        <v>529</v>
      </c>
      <c r="H26" s="27" t="s">
        <v>529</v>
      </c>
      <c r="I26" s="27" t="s">
        <v>529</v>
      </c>
      <c r="J26" s="27" t="s">
        <v>529</v>
      </c>
      <c r="K26" s="27" t="s">
        <v>529</v>
      </c>
      <c r="L26" s="27" t="s">
        <v>529</v>
      </c>
    </row>
    <row r="27" spans="2:12" x14ac:dyDescent="0.2">
      <c r="B27" s="5" t="s">
        <v>537</v>
      </c>
      <c r="C27" s="15">
        <f>E27+G58</f>
        <v>1</v>
      </c>
      <c r="D27" s="17">
        <v>231</v>
      </c>
      <c r="E27" s="17">
        <f>G27+K27+I27+C58+E58</f>
        <v>1</v>
      </c>
      <c r="F27" s="17">
        <f>H27+L27+J27+D58+F58</f>
        <v>100</v>
      </c>
      <c r="G27" s="27" t="s">
        <v>529</v>
      </c>
      <c r="H27" s="27" t="s">
        <v>529</v>
      </c>
      <c r="I27" s="16">
        <v>1</v>
      </c>
      <c r="J27" s="16">
        <v>100</v>
      </c>
      <c r="K27" s="27" t="s">
        <v>529</v>
      </c>
      <c r="L27" s="27" t="s">
        <v>529</v>
      </c>
    </row>
    <row r="28" spans="2:12" x14ac:dyDescent="0.2">
      <c r="B28" s="5" t="s">
        <v>536</v>
      </c>
      <c r="C28" s="45" t="s">
        <v>529</v>
      </c>
      <c r="D28" s="24" t="s">
        <v>529</v>
      </c>
      <c r="E28" s="24" t="s">
        <v>529</v>
      </c>
      <c r="F28" s="24" t="s">
        <v>529</v>
      </c>
      <c r="G28" s="27" t="s">
        <v>529</v>
      </c>
      <c r="H28" s="27" t="s">
        <v>529</v>
      </c>
      <c r="I28" s="27" t="s">
        <v>529</v>
      </c>
      <c r="J28" s="27" t="s">
        <v>529</v>
      </c>
      <c r="K28" s="27" t="s">
        <v>529</v>
      </c>
      <c r="L28" s="27" t="s">
        <v>529</v>
      </c>
    </row>
    <row r="29" spans="2:12" x14ac:dyDescent="0.2">
      <c r="B29" s="5" t="s">
        <v>535</v>
      </c>
      <c r="C29" s="15">
        <f>E29+G60</f>
        <v>1</v>
      </c>
      <c r="D29" s="17">
        <f>F29+H60</f>
        <v>442</v>
      </c>
      <c r="E29" s="24" t="s">
        <v>529</v>
      </c>
      <c r="F29" s="24" t="s">
        <v>529</v>
      </c>
      <c r="G29" s="27" t="s">
        <v>529</v>
      </c>
      <c r="H29" s="27" t="s">
        <v>529</v>
      </c>
      <c r="I29" s="27" t="s">
        <v>529</v>
      </c>
      <c r="J29" s="27" t="s">
        <v>529</v>
      </c>
      <c r="K29" s="27" t="s">
        <v>529</v>
      </c>
      <c r="L29" s="27" t="s">
        <v>529</v>
      </c>
    </row>
    <row r="30" spans="2:12" x14ac:dyDescent="0.2">
      <c r="B30" s="5" t="s">
        <v>534</v>
      </c>
      <c r="C30" s="15">
        <f>E30+G61</f>
        <v>1</v>
      </c>
      <c r="D30" s="17">
        <f>F30+H61</f>
        <v>7</v>
      </c>
      <c r="E30" s="24" t="s">
        <v>529</v>
      </c>
      <c r="F30" s="24" t="s">
        <v>529</v>
      </c>
      <c r="G30" s="27" t="s">
        <v>529</v>
      </c>
      <c r="H30" s="27" t="s">
        <v>529</v>
      </c>
      <c r="I30" s="27" t="s">
        <v>529</v>
      </c>
      <c r="J30" s="27" t="s">
        <v>529</v>
      </c>
      <c r="K30" s="27" t="s">
        <v>529</v>
      </c>
      <c r="L30" s="27" t="s">
        <v>529</v>
      </c>
    </row>
    <row r="31" spans="2:12" x14ac:dyDescent="0.2">
      <c r="C31" s="11"/>
      <c r="G31" s="16"/>
      <c r="H31" s="16"/>
      <c r="I31" s="16"/>
      <c r="J31" s="16"/>
      <c r="K31" s="16"/>
      <c r="L31" s="16"/>
    </row>
    <row r="32" spans="2:12" x14ac:dyDescent="0.2">
      <c r="B32" s="5" t="s">
        <v>457</v>
      </c>
      <c r="C32" s="15">
        <f>E32+G63</f>
        <v>1</v>
      </c>
      <c r="D32" s="17">
        <f>F32+H63</f>
        <v>7</v>
      </c>
      <c r="E32" s="24" t="s">
        <v>529</v>
      </c>
      <c r="F32" s="24" t="s">
        <v>529</v>
      </c>
      <c r="G32" s="27" t="s">
        <v>529</v>
      </c>
      <c r="H32" s="27" t="s">
        <v>529</v>
      </c>
      <c r="I32" s="27" t="s">
        <v>529</v>
      </c>
      <c r="J32" s="27" t="s">
        <v>529</v>
      </c>
      <c r="K32" s="27" t="s">
        <v>529</v>
      </c>
      <c r="L32" s="27" t="s">
        <v>529</v>
      </c>
    </row>
    <row r="33" spans="2:14" x14ac:dyDescent="0.2">
      <c r="B33" s="5" t="s">
        <v>533</v>
      </c>
      <c r="C33" s="15">
        <f>E33+G64</f>
        <v>1</v>
      </c>
      <c r="D33" s="17">
        <f>F33+H64</f>
        <v>82</v>
      </c>
      <c r="E33" s="24" t="s">
        <v>529</v>
      </c>
      <c r="F33" s="24" t="s">
        <v>529</v>
      </c>
      <c r="G33" s="27" t="s">
        <v>529</v>
      </c>
      <c r="H33" s="27" t="s">
        <v>529</v>
      </c>
      <c r="I33" s="27" t="s">
        <v>529</v>
      </c>
      <c r="J33" s="27" t="s">
        <v>529</v>
      </c>
      <c r="K33" s="27" t="s">
        <v>529</v>
      </c>
      <c r="L33" s="27" t="s">
        <v>529</v>
      </c>
    </row>
    <row r="34" spans="2:14" x14ac:dyDescent="0.2">
      <c r="B34" s="5" t="s">
        <v>532</v>
      </c>
      <c r="C34" s="45" t="s">
        <v>529</v>
      </c>
      <c r="D34" s="24" t="s">
        <v>529</v>
      </c>
      <c r="E34" s="24" t="s">
        <v>529</v>
      </c>
      <c r="F34" s="24" t="s">
        <v>529</v>
      </c>
      <c r="G34" s="27" t="s">
        <v>529</v>
      </c>
      <c r="H34" s="27" t="s">
        <v>529</v>
      </c>
      <c r="I34" s="27" t="s">
        <v>529</v>
      </c>
      <c r="J34" s="27" t="s">
        <v>529</v>
      </c>
      <c r="K34" s="27" t="s">
        <v>529</v>
      </c>
      <c r="L34" s="27" t="s">
        <v>529</v>
      </c>
    </row>
    <row r="35" spans="2:14" x14ac:dyDescent="0.2">
      <c r="B35" s="5" t="s">
        <v>456</v>
      </c>
      <c r="C35" s="45" t="s">
        <v>529</v>
      </c>
      <c r="D35" s="24" t="s">
        <v>529</v>
      </c>
      <c r="E35" s="24" t="s">
        <v>529</v>
      </c>
      <c r="F35" s="24" t="s">
        <v>529</v>
      </c>
      <c r="G35" s="27" t="s">
        <v>529</v>
      </c>
      <c r="H35" s="27" t="s">
        <v>529</v>
      </c>
      <c r="I35" s="27" t="s">
        <v>529</v>
      </c>
      <c r="J35" s="27" t="s">
        <v>529</v>
      </c>
      <c r="K35" s="27" t="s">
        <v>529</v>
      </c>
      <c r="L35" s="27" t="s">
        <v>529</v>
      </c>
    </row>
    <row r="36" spans="2:14" x14ac:dyDescent="0.2">
      <c r="B36" s="5" t="s">
        <v>531</v>
      </c>
      <c r="C36" s="45" t="s">
        <v>529</v>
      </c>
      <c r="D36" s="24" t="s">
        <v>529</v>
      </c>
      <c r="E36" s="24" t="s">
        <v>529</v>
      </c>
      <c r="F36" s="24" t="s">
        <v>529</v>
      </c>
      <c r="G36" s="27" t="s">
        <v>529</v>
      </c>
      <c r="H36" s="27" t="s">
        <v>529</v>
      </c>
      <c r="I36" s="27" t="s">
        <v>529</v>
      </c>
      <c r="J36" s="27" t="s">
        <v>529</v>
      </c>
      <c r="K36" s="27" t="s">
        <v>529</v>
      </c>
      <c r="L36" s="27" t="s">
        <v>529</v>
      </c>
    </row>
    <row r="37" spans="2:14" x14ac:dyDescent="0.2">
      <c r="B37" s="5" t="s">
        <v>530</v>
      </c>
      <c r="C37" s="15">
        <f>E37+G68</f>
        <v>1</v>
      </c>
      <c r="D37" s="17">
        <f>F37+H68</f>
        <v>28</v>
      </c>
      <c r="E37" s="24" t="s">
        <v>529</v>
      </c>
      <c r="F37" s="24" t="s">
        <v>529</v>
      </c>
      <c r="G37" s="27" t="s">
        <v>529</v>
      </c>
      <c r="H37" s="27" t="s">
        <v>529</v>
      </c>
      <c r="I37" s="27" t="s">
        <v>529</v>
      </c>
      <c r="J37" s="27" t="s">
        <v>529</v>
      </c>
      <c r="K37" s="27" t="s">
        <v>529</v>
      </c>
      <c r="L37" s="27" t="s">
        <v>529</v>
      </c>
      <c r="M37" s="23"/>
    </row>
    <row r="38" spans="2:14" ht="18" thickBot="1" x14ac:dyDescent="0.25">
      <c r="B38" s="7"/>
      <c r="C38" s="30"/>
      <c r="D38" s="19"/>
      <c r="E38" s="7"/>
      <c r="F38" s="7"/>
      <c r="G38" s="7"/>
      <c r="H38" s="7"/>
      <c r="I38" s="7"/>
      <c r="J38" s="7"/>
      <c r="K38" s="7"/>
      <c r="L38" s="7"/>
      <c r="N38" s="23"/>
    </row>
    <row r="39" spans="2:14" x14ac:dyDescent="0.2">
      <c r="B39" s="23"/>
      <c r="C39" s="25"/>
      <c r="D39" s="10"/>
      <c r="E39" s="26" t="s">
        <v>561</v>
      </c>
      <c r="F39" s="10"/>
      <c r="G39" s="10"/>
      <c r="H39" s="10"/>
      <c r="I39" s="11"/>
      <c r="J39" s="23"/>
      <c r="K39" s="23"/>
      <c r="L39" s="23"/>
      <c r="N39" s="23"/>
    </row>
    <row r="40" spans="2:14" x14ac:dyDescent="0.2">
      <c r="C40" s="25"/>
      <c r="D40" s="26" t="s">
        <v>560</v>
      </c>
      <c r="E40" s="10"/>
      <c r="F40" s="10"/>
      <c r="G40" s="9" t="s">
        <v>559</v>
      </c>
      <c r="I40" s="9" t="s">
        <v>558</v>
      </c>
      <c r="N40" s="23"/>
    </row>
    <row r="41" spans="2:14" x14ac:dyDescent="0.2">
      <c r="C41" s="14" t="s">
        <v>557</v>
      </c>
      <c r="D41" s="10"/>
      <c r="E41" s="14" t="s">
        <v>556</v>
      </c>
      <c r="F41" s="10"/>
      <c r="G41" s="14" t="s">
        <v>555</v>
      </c>
      <c r="H41" s="10"/>
      <c r="I41" s="25"/>
      <c r="J41" s="10"/>
      <c r="N41" s="23"/>
    </row>
    <row r="42" spans="2:14" x14ac:dyDescent="0.2">
      <c r="C42" s="11"/>
      <c r="D42" s="9" t="s">
        <v>554</v>
      </c>
      <c r="E42" s="11"/>
      <c r="F42" s="9" t="s">
        <v>554</v>
      </c>
      <c r="G42" s="11"/>
      <c r="H42" s="9" t="s">
        <v>553</v>
      </c>
      <c r="I42" s="11"/>
      <c r="J42" s="9" t="s">
        <v>552</v>
      </c>
      <c r="N42" s="23"/>
    </row>
    <row r="43" spans="2:14" x14ac:dyDescent="0.2">
      <c r="B43" s="10"/>
      <c r="C43" s="14" t="s">
        <v>549</v>
      </c>
      <c r="D43" s="14" t="s">
        <v>551</v>
      </c>
      <c r="E43" s="14" t="s">
        <v>549</v>
      </c>
      <c r="F43" s="14" t="s">
        <v>551</v>
      </c>
      <c r="G43" s="14" t="s">
        <v>549</v>
      </c>
      <c r="H43" s="14" t="s">
        <v>550</v>
      </c>
      <c r="I43" s="14" t="s">
        <v>549</v>
      </c>
      <c r="J43" s="14" t="s">
        <v>548</v>
      </c>
      <c r="K43" s="23"/>
      <c r="L43" s="23"/>
      <c r="N43" s="23"/>
    </row>
    <row r="44" spans="2:14" x14ac:dyDescent="0.2">
      <c r="C44" s="11"/>
      <c r="D44" s="24" t="s">
        <v>262</v>
      </c>
      <c r="F44" s="24" t="s">
        <v>262</v>
      </c>
      <c r="H44" s="24" t="s">
        <v>262</v>
      </c>
      <c r="I44" s="11"/>
      <c r="J44" s="24" t="s">
        <v>262</v>
      </c>
      <c r="N44" s="23"/>
    </row>
    <row r="45" spans="2:14" x14ac:dyDescent="0.2">
      <c r="B45" s="5" t="s">
        <v>547</v>
      </c>
      <c r="C45" s="86" t="s">
        <v>529</v>
      </c>
      <c r="D45" s="27" t="s">
        <v>529</v>
      </c>
      <c r="E45" s="27" t="s">
        <v>529</v>
      </c>
      <c r="F45" s="27" t="s">
        <v>529</v>
      </c>
      <c r="G45" s="16">
        <v>2</v>
      </c>
      <c r="H45" s="16">
        <v>48</v>
      </c>
      <c r="I45" s="86" t="s">
        <v>27</v>
      </c>
      <c r="J45" s="27" t="s">
        <v>27</v>
      </c>
    </row>
    <row r="46" spans="2:14" x14ac:dyDescent="0.2">
      <c r="B46" s="5" t="s">
        <v>546</v>
      </c>
      <c r="C46" s="86" t="s">
        <v>529</v>
      </c>
      <c r="D46" s="27" t="s">
        <v>529</v>
      </c>
      <c r="E46" s="27" t="s">
        <v>529</v>
      </c>
      <c r="F46" s="27" t="s">
        <v>529</v>
      </c>
      <c r="G46" s="16">
        <v>2</v>
      </c>
      <c r="H46" s="16">
        <v>141</v>
      </c>
      <c r="I46" s="86" t="s">
        <v>27</v>
      </c>
      <c r="J46" s="27" t="s">
        <v>27</v>
      </c>
    </row>
    <row r="47" spans="2:14" x14ac:dyDescent="0.2">
      <c r="B47" s="5" t="s">
        <v>545</v>
      </c>
      <c r="C47" s="86" t="s">
        <v>529</v>
      </c>
      <c r="D47" s="27" t="s">
        <v>529</v>
      </c>
      <c r="E47" s="27" t="s">
        <v>529</v>
      </c>
      <c r="F47" s="27" t="s">
        <v>529</v>
      </c>
      <c r="G47" s="16">
        <v>1</v>
      </c>
      <c r="H47" s="27" t="s">
        <v>529</v>
      </c>
      <c r="I47" s="28">
        <v>50</v>
      </c>
      <c r="J47" s="16">
        <v>20291</v>
      </c>
    </row>
    <row r="48" spans="2:14" x14ac:dyDescent="0.2">
      <c r="B48" s="5" t="s">
        <v>20</v>
      </c>
      <c r="C48" s="86" t="s">
        <v>529</v>
      </c>
      <c r="D48" s="27" t="s">
        <v>529</v>
      </c>
      <c r="E48" s="27" t="s">
        <v>529</v>
      </c>
      <c r="F48" s="27" t="s">
        <v>529</v>
      </c>
      <c r="G48" s="16">
        <v>6</v>
      </c>
      <c r="H48" s="16">
        <v>380</v>
      </c>
      <c r="I48" s="28">
        <v>6</v>
      </c>
      <c r="J48" s="16">
        <v>945</v>
      </c>
    </row>
    <row r="49" spans="2:11" x14ac:dyDescent="0.2">
      <c r="C49" s="86" t="s">
        <v>529</v>
      </c>
      <c r="I49" s="11"/>
    </row>
    <row r="50" spans="2:11" x14ac:dyDescent="0.2">
      <c r="B50" s="5" t="s">
        <v>544</v>
      </c>
      <c r="C50" s="86" t="s">
        <v>529</v>
      </c>
      <c r="D50" s="27" t="s">
        <v>529</v>
      </c>
      <c r="E50" s="27" t="s">
        <v>529</v>
      </c>
      <c r="F50" s="27" t="s">
        <v>529</v>
      </c>
      <c r="G50" s="16">
        <v>1</v>
      </c>
      <c r="H50" s="16">
        <v>23</v>
      </c>
      <c r="I50" s="28">
        <v>7</v>
      </c>
      <c r="J50" s="16">
        <v>933</v>
      </c>
      <c r="K50" s="16"/>
    </row>
    <row r="51" spans="2:11" x14ac:dyDescent="0.2">
      <c r="B51" s="5" t="s">
        <v>543</v>
      </c>
      <c r="C51" s="86" t="s">
        <v>529</v>
      </c>
      <c r="D51" s="27" t="s">
        <v>529</v>
      </c>
      <c r="E51" s="27" t="s">
        <v>529</v>
      </c>
      <c r="F51" s="27" t="s">
        <v>529</v>
      </c>
      <c r="G51" s="16">
        <v>5</v>
      </c>
      <c r="H51" s="16">
        <v>54</v>
      </c>
      <c r="I51" s="28">
        <v>2</v>
      </c>
      <c r="J51" s="16">
        <v>10</v>
      </c>
    </row>
    <row r="52" spans="2:11" x14ac:dyDescent="0.2">
      <c r="B52" s="5" t="s">
        <v>542</v>
      </c>
      <c r="C52" s="86" t="s">
        <v>529</v>
      </c>
      <c r="D52" s="27" t="s">
        <v>529</v>
      </c>
      <c r="E52" s="27" t="s">
        <v>529</v>
      </c>
      <c r="F52" s="27" t="s">
        <v>529</v>
      </c>
      <c r="G52" s="16">
        <v>4</v>
      </c>
      <c r="H52" s="16">
        <v>61</v>
      </c>
      <c r="I52" s="28">
        <v>4</v>
      </c>
      <c r="J52" s="16">
        <v>55</v>
      </c>
    </row>
    <row r="53" spans="2:11" x14ac:dyDescent="0.2">
      <c r="B53" s="5" t="s">
        <v>541</v>
      </c>
      <c r="C53" s="86" t="s">
        <v>529</v>
      </c>
      <c r="D53" s="27" t="s">
        <v>529</v>
      </c>
      <c r="E53" s="27" t="s">
        <v>529</v>
      </c>
      <c r="F53" s="27" t="s">
        <v>529</v>
      </c>
      <c r="G53" s="16">
        <v>6</v>
      </c>
      <c r="H53" s="16">
        <v>39</v>
      </c>
      <c r="I53" s="28">
        <v>7</v>
      </c>
      <c r="J53" s="16">
        <v>46</v>
      </c>
    </row>
    <row r="54" spans="2:11" x14ac:dyDescent="0.2">
      <c r="B54" s="1" t="s">
        <v>540</v>
      </c>
      <c r="C54" s="88" t="s">
        <v>529</v>
      </c>
      <c r="D54" s="87" t="s">
        <v>529</v>
      </c>
      <c r="E54" s="87" t="s">
        <v>529</v>
      </c>
      <c r="F54" s="87" t="s">
        <v>529</v>
      </c>
      <c r="G54" s="4">
        <f>SUM(G56:G68)</f>
        <v>7</v>
      </c>
      <c r="H54" s="4">
        <f>SUM(H56:H68)</f>
        <v>572</v>
      </c>
      <c r="I54" s="2">
        <f>SUM(I56:I68)</f>
        <v>7</v>
      </c>
      <c r="J54" s="4">
        <f>SUM(J56:J68)</f>
        <v>775</v>
      </c>
    </row>
    <row r="55" spans="2:11" x14ac:dyDescent="0.2">
      <c r="C55" s="11"/>
      <c r="I55" s="11"/>
    </row>
    <row r="56" spans="2:11" x14ac:dyDescent="0.2">
      <c r="B56" s="5" t="s">
        <v>539</v>
      </c>
      <c r="C56" s="86" t="s">
        <v>529</v>
      </c>
      <c r="D56" s="27" t="s">
        <v>529</v>
      </c>
      <c r="E56" s="27" t="s">
        <v>529</v>
      </c>
      <c r="F56" s="27" t="s">
        <v>529</v>
      </c>
      <c r="G56" s="16">
        <v>2</v>
      </c>
      <c r="H56" s="16">
        <v>6</v>
      </c>
      <c r="I56" s="28">
        <v>1</v>
      </c>
      <c r="J56" s="16">
        <v>3</v>
      </c>
    </row>
    <row r="57" spans="2:11" x14ac:dyDescent="0.2">
      <c r="B57" s="5" t="s">
        <v>538</v>
      </c>
      <c r="C57" s="86" t="s">
        <v>529</v>
      </c>
      <c r="D57" s="27" t="s">
        <v>529</v>
      </c>
      <c r="E57" s="27" t="s">
        <v>529</v>
      </c>
      <c r="F57" s="27" t="s">
        <v>529</v>
      </c>
      <c r="G57" s="85" t="s">
        <v>529</v>
      </c>
      <c r="H57" s="27" t="s">
        <v>529</v>
      </c>
      <c r="I57" s="86" t="s">
        <v>529</v>
      </c>
      <c r="J57" s="85" t="s">
        <v>529</v>
      </c>
    </row>
    <row r="58" spans="2:11" x14ac:dyDescent="0.2">
      <c r="B58" s="5" t="s">
        <v>537</v>
      </c>
      <c r="C58" s="86" t="s">
        <v>529</v>
      </c>
      <c r="D58" s="27" t="s">
        <v>529</v>
      </c>
      <c r="E58" s="27" t="s">
        <v>529</v>
      </c>
      <c r="F58" s="27" t="s">
        <v>529</v>
      </c>
      <c r="G58" s="85" t="s">
        <v>529</v>
      </c>
      <c r="H58" s="27" t="s">
        <v>529</v>
      </c>
      <c r="I58" s="86" t="s">
        <v>529</v>
      </c>
      <c r="J58" s="85" t="s">
        <v>529</v>
      </c>
    </row>
    <row r="59" spans="2:11" x14ac:dyDescent="0.2">
      <c r="B59" s="5" t="s">
        <v>536</v>
      </c>
      <c r="C59" s="86" t="s">
        <v>529</v>
      </c>
      <c r="D59" s="27" t="s">
        <v>529</v>
      </c>
      <c r="E59" s="27" t="s">
        <v>529</v>
      </c>
      <c r="F59" s="27" t="s">
        <v>529</v>
      </c>
      <c r="G59" s="85" t="s">
        <v>529</v>
      </c>
      <c r="H59" s="27" t="s">
        <v>529</v>
      </c>
      <c r="I59" s="28">
        <v>2</v>
      </c>
      <c r="J59" s="16">
        <v>234</v>
      </c>
    </row>
    <row r="60" spans="2:11" x14ac:dyDescent="0.2">
      <c r="B60" s="5" t="s">
        <v>535</v>
      </c>
      <c r="C60" s="86" t="s">
        <v>529</v>
      </c>
      <c r="D60" s="27" t="s">
        <v>529</v>
      </c>
      <c r="E60" s="27" t="s">
        <v>529</v>
      </c>
      <c r="F60" s="27" t="s">
        <v>529</v>
      </c>
      <c r="G60" s="16">
        <v>1</v>
      </c>
      <c r="H60" s="16">
        <v>442</v>
      </c>
      <c r="I60" s="86" t="s">
        <v>529</v>
      </c>
      <c r="J60" s="85" t="s">
        <v>529</v>
      </c>
    </row>
    <row r="61" spans="2:11" x14ac:dyDescent="0.2">
      <c r="B61" s="5" t="s">
        <v>534</v>
      </c>
      <c r="C61" s="86" t="s">
        <v>529</v>
      </c>
      <c r="D61" s="27" t="s">
        <v>529</v>
      </c>
      <c r="E61" s="27" t="s">
        <v>529</v>
      </c>
      <c r="F61" s="27" t="s">
        <v>529</v>
      </c>
      <c r="G61" s="16">
        <v>1</v>
      </c>
      <c r="H61" s="16">
        <v>7</v>
      </c>
      <c r="I61" s="28">
        <v>1</v>
      </c>
      <c r="J61" s="16">
        <v>442</v>
      </c>
    </row>
    <row r="62" spans="2:11" x14ac:dyDescent="0.2">
      <c r="C62" s="28"/>
      <c r="D62" s="16"/>
      <c r="E62" s="16"/>
      <c r="F62" s="16"/>
      <c r="G62" s="16"/>
      <c r="H62" s="16"/>
      <c r="I62" s="28"/>
      <c r="J62" s="16"/>
    </row>
    <row r="63" spans="2:11" x14ac:dyDescent="0.2">
      <c r="B63" s="5" t="s">
        <v>457</v>
      </c>
      <c r="C63" s="86" t="s">
        <v>529</v>
      </c>
      <c r="D63" s="27" t="s">
        <v>529</v>
      </c>
      <c r="E63" s="27" t="s">
        <v>529</v>
      </c>
      <c r="F63" s="27" t="s">
        <v>529</v>
      </c>
      <c r="G63" s="16">
        <v>1</v>
      </c>
      <c r="H63" s="16">
        <v>7</v>
      </c>
      <c r="I63" s="28">
        <v>1</v>
      </c>
      <c r="J63" s="16">
        <v>7</v>
      </c>
    </row>
    <row r="64" spans="2:11" x14ac:dyDescent="0.2">
      <c r="B64" s="5" t="s">
        <v>533</v>
      </c>
      <c r="C64" s="86" t="s">
        <v>529</v>
      </c>
      <c r="D64" s="27" t="s">
        <v>529</v>
      </c>
      <c r="E64" s="27" t="s">
        <v>529</v>
      </c>
      <c r="F64" s="85" t="s">
        <v>529</v>
      </c>
      <c r="G64" s="16">
        <v>1</v>
      </c>
      <c r="H64" s="16">
        <v>82</v>
      </c>
      <c r="I64" s="28">
        <v>1</v>
      </c>
      <c r="J64" s="16">
        <v>7</v>
      </c>
    </row>
    <row r="65" spans="1:12" x14ac:dyDescent="0.2">
      <c r="B65" s="5" t="s">
        <v>532</v>
      </c>
      <c r="C65" s="86" t="s">
        <v>529</v>
      </c>
      <c r="D65" s="27" t="s">
        <v>529</v>
      </c>
      <c r="E65" s="27" t="s">
        <v>529</v>
      </c>
      <c r="F65" s="27" t="s">
        <v>529</v>
      </c>
      <c r="G65" s="85" t="s">
        <v>529</v>
      </c>
      <c r="H65" s="27" t="s">
        <v>529</v>
      </c>
      <c r="I65" s="28">
        <v>1</v>
      </c>
      <c r="J65" s="16">
        <v>82</v>
      </c>
    </row>
    <row r="66" spans="1:12" x14ac:dyDescent="0.2">
      <c r="B66" s="5" t="s">
        <v>456</v>
      </c>
      <c r="C66" s="86" t="s">
        <v>529</v>
      </c>
      <c r="D66" s="27" t="s">
        <v>529</v>
      </c>
      <c r="E66" s="27" t="s">
        <v>529</v>
      </c>
      <c r="F66" s="27" t="s">
        <v>529</v>
      </c>
      <c r="G66" s="85" t="s">
        <v>529</v>
      </c>
      <c r="H66" s="27" t="s">
        <v>529</v>
      </c>
      <c r="I66" s="86" t="s">
        <v>529</v>
      </c>
      <c r="J66" s="85" t="s">
        <v>529</v>
      </c>
    </row>
    <row r="67" spans="1:12" x14ac:dyDescent="0.2">
      <c r="B67" s="5" t="s">
        <v>531</v>
      </c>
      <c r="C67" s="86" t="s">
        <v>529</v>
      </c>
      <c r="D67" s="27" t="s">
        <v>529</v>
      </c>
      <c r="E67" s="27" t="s">
        <v>529</v>
      </c>
      <c r="F67" s="27" t="s">
        <v>529</v>
      </c>
      <c r="G67" s="85" t="s">
        <v>529</v>
      </c>
      <c r="H67" s="27" t="s">
        <v>529</v>
      </c>
      <c r="I67" s="86" t="s">
        <v>529</v>
      </c>
      <c r="J67" s="85" t="s">
        <v>529</v>
      </c>
    </row>
    <row r="68" spans="1:12" x14ac:dyDescent="0.2">
      <c r="B68" s="5" t="s">
        <v>530</v>
      </c>
      <c r="C68" s="86" t="s">
        <v>529</v>
      </c>
      <c r="D68" s="27" t="s">
        <v>529</v>
      </c>
      <c r="E68" s="27" t="s">
        <v>529</v>
      </c>
      <c r="F68" s="27" t="s">
        <v>529</v>
      </c>
      <c r="G68" s="16">
        <v>1</v>
      </c>
      <c r="H68" s="16">
        <v>28</v>
      </c>
      <c r="I68" s="86" t="s">
        <v>529</v>
      </c>
      <c r="J68" s="85" t="s">
        <v>529</v>
      </c>
    </row>
    <row r="69" spans="1:12" ht="18" thickBot="1" x14ac:dyDescent="0.25">
      <c r="B69" s="7"/>
      <c r="C69" s="18"/>
      <c r="D69" s="7"/>
      <c r="E69" s="7"/>
      <c r="F69" s="7"/>
      <c r="G69" s="7"/>
      <c r="H69" s="7"/>
      <c r="I69" s="18"/>
      <c r="J69" s="7"/>
      <c r="K69" s="23"/>
      <c r="L69" s="23"/>
    </row>
    <row r="70" spans="1:12" x14ac:dyDescent="0.2">
      <c r="C70" s="5" t="s">
        <v>415</v>
      </c>
    </row>
    <row r="71" spans="1:12" x14ac:dyDescent="0.2">
      <c r="C71" s="5" t="s">
        <v>528</v>
      </c>
    </row>
    <row r="72" spans="1:12" x14ac:dyDescent="0.2">
      <c r="C72" s="5" t="s">
        <v>527</v>
      </c>
    </row>
    <row r="73" spans="1:12" x14ac:dyDescent="0.2">
      <c r="A73" s="5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100" workbookViewId="0"/>
  </sheetViews>
  <sheetFormatPr defaultColWidth="8.69921875" defaultRowHeight="17.25" x14ac:dyDescent="0.2"/>
  <cols>
    <col min="1" max="1" width="10.69921875" style="89" customWidth="1"/>
    <col min="2" max="2" width="14.69921875" style="89" customWidth="1"/>
    <col min="3" max="3" width="8.69921875" style="89"/>
    <col min="4" max="4" width="10.69921875" style="89" customWidth="1"/>
    <col min="5" max="6" width="8.69921875" style="89"/>
    <col min="7" max="7" width="9.69921875" style="89" customWidth="1"/>
    <col min="8" max="8" width="8.69921875" style="89"/>
    <col min="9" max="11" width="9.69921875" style="89" customWidth="1"/>
    <col min="12" max="12" width="7.69921875" style="89" customWidth="1"/>
    <col min="13" max="16384" width="8.69921875" style="89"/>
  </cols>
  <sheetData>
    <row r="1" spans="1:12" x14ac:dyDescent="0.2">
      <c r="A1" s="91"/>
    </row>
    <row r="6" spans="1:12" x14ac:dyDescent="0.2">
      <c r="D6" s="100" t="s">
        <v>599</v>
      </c>
    </row>
    <row r="7" spans="1:12" x14ac:dyDescent="0.2">
      <c r="C7" s="91" t="s">
        <v>598</v>
      </c>
    </row>
    <row r="8" spans="1:12" x14ac:dyDescent="0.2">
      <c r="C8" s="91" t="s">
        <v>597</v>
      </c>
    </row>
    <row r="9" spans="1:12" x14ac:dyDescent="0.2">
      <c r="C9" s="91" t="s">
        <v>596</v>
      </c>
    </row>
    <row r="10" spans="1:12" x14ac:dyDescent="0.2">
      <c r="C10" s="91" t="s">
        <v>595</v>
      </c>
    </row>
    <row r="11" spans="1:12" x14ac:dyDescent="0.2">
      <c r="C11" s="91" t="s">
        <v>594</v>
      </c>
    </row>
    <row r="13" spans="1:12" x14ac:dyDescent="0.2">
      <c r="C13" s="100" t="s">
        <v>593</v>
      </c>
    </row>
    <row r="14" spans="1:12" ht="18" thickBot="1" x14ac:dyDescent="0.25">
      <c r="B14" s="105"/>
      <c r="C14" s="94"/>
      <c r="D14" s="105"/>
      <c r="E14" s="105"/>
      <c r="F14" s="105"/>
      <c r="G14" s="94"/>
      <c r="H14" s="94"/>
      <c r="I14" s="94"/>
      <c r="J14" s="94"/>
      <c r="K14" s="106" t="s">
        <v>590</v>
      </c>
      <c r="L14" s="94"/>
    </row>
    <row r="15" spans="1:12" x14ac:dyDescent="0.2">
      <c r="C15" s="97"/>
      <c r="D15" s="104" t="s">
        <v>589</v>
      </c>
      <c r="E15" s="97"/>
      <c r="F15" s="97"/>
      <c r="G15" s="104" t="s">
        <v>588</v>
      </c>
      <c r="H15" s="97"/>
      <c r="I15" s="104" t="s">
        <v>587</v>
      </c>
      <c r="J15" s="97"/>
      <c r="K15" s="97"/>
      <c r="L15" s="97"/>
    </row>
    <row r="16" spans="1:12" x14ac:dyDescent="0.2">
      <c r="C16" s="104" t="s">
        <v>586</v>
      </c>
      <c r="D16" s="104" t="s">
        <v>585</v>
      </c>
      <c r="E16" s="104" t="s">
        <v>227</v>
      </c>
      <c r="F16" s="104" t="s">
        <v>226</v>
      </c>
      <c r="G16" s="104" t="s">
        <v>584</v>
      </c>
      <c r="H16" s="104" t="s">
        <v>583</v>
      </c>
      <c r="I16" s="104" t="s">
        <v>582</v>
      </c>
      <c r="J16" s="104" t="s">
        <v>581</v>
      </c>
      <c r="K16" s="104" t="s">
        <v>580</v>
      </c>
      <c r="L16" s="104" t="s">
        <v>579</v>
      </c>
    </row>
    <row r="17" spans="2:12" x14ac:dyDescent="0.2">
      <c r="B17" s="103"/>
      <c r="C17" s="101" t="s">
        <v>578</v>
      </c>
      <c r="D17" s="101" t="s">
        <v>577</v>
      </c>
      <c r="E17" s="102"/>
      <c r="F17" s="102"/>
      <c r="G17" s="101" t="s">
        <v>576</v>
      </c>
      <c r="H17" s="101" t="s">
        <v>575</v>
      </c>
      <c r="I17" s="101" t="s">
        <v>574</v>
      </c>
      <c r="J17" s="101" t="s">
        <v>573</v>
      </c>
      <c r="K17" s="102"/>
      <c r="L17" s="101" t="s">
        <v>572</v>
      </c>
    </row>
    <row r="18" spans="2:12" x14ac:dyDescent="0.2">
      <c r="C18" s="97"/>
    </row>
    <row r="19" spans="2:12" x14ac:dyDescent="0.2">
      <c r="B19" s="91" t="s">
        <v>523</v>
      </c>
      <c r="C19" s="96">
        <v>97.9</v>
      </c>
      <c r="D19" s="95">
        <v>97.3</v>
      </c>
      <c r="E19" s="95">
        <v>94</v>
      </c>
      <c r="F19" s="95">
        <v>98.6</v>
      </c>
      <c r="G19" s="107" t="s">
        <v>592</v>
      </c>
      <c r="H19" s="95">
        <v>101.7</v>
      </c>
      <c r="I19" s="95">
        <v>91.9</v>
      </c>
      <c r="J19" s="95">
        <v>97.6</v>
      </c>
      <c r="K19" s="107" t="s">
        <v>592</v>
      </c>
      <c r="L19" s="95">
        <v>100</v>
      </c>
    </row>
    <row r="20" spans="2:12" x14ac:dyDescent="0.2">
      <c r="B20" s="91" t="s">
        <v>543</v>
      </c>
      <c r="C20" s="96">
        <v>100</v>
      </c>
      <c r="D20" s="95">
        <v>100</v>
      </c>
      <c r="E20" s="95">
        <v>100</v>
      </c>
      <c r="F20" s="95">
        <v>100</v>
      </c>
      <c r="G20" s="107" t="s">
        <v>592</v>
      </c>
      <c r="H20" s="95">
        <v>100</v>
      </c>
      <c r="I20" s="95">
        <v>100</v>
      </c>
      <c r="J20" s="95">
        <v>100</v>
      </c>
      <c r="K20" s="107" t="s">
        <v>592</v>
      </c>
      <c r="L20" s="95">
        <v>100</v>
      </c>
    </row>
    <row r="21" spans="2:12" x14ac:dyDescent="0.2">
      <c r="B21" s="91" t="s">
        <v>542</v>
      </c>
      <c r="C21" s="96">
        <v>98.9</v>
      </c>
      <c r="D21" s="95">
        <v>97.4</v>
      </c>
      <c r="E21" s="95">
        <v>96.9</v>
      </c>
      <c r="F21" s="95">
        <v>99.4</v>
      </c>
      <c r="G21" s="107" t="s">
        <v>592</v>
      </c>
      <c r="H21" s="95">
        <v>86.3</v>
      </c>
      <c r="I21" s="95">
        <v>103.4</v>
      </c>
      <c r="J21" s="95">
        <v>102.5</v>
      </c>
      <c r="K21" s="107" t="s">
        <v>592</v>
      </c>
      <c r="L21" s="95">
        <v>102</v>
      </c>
    </row>
    <row r="22" spans="2:12" x14ac:dyDescent="0.2">
      <c r="B22" s="91" t="s">
        <v>541</v>
      </c>
      <c r="C22" s="96">
        <v>100.2</v>
      </c>
      <c r="D22" s="95">
        <v>96.8</v>
      </c>
      <c r="E22" s="95">
        <v>91.8</v>
      </c>
      <c r="F22" s="95">
        <v>101.7</v>
      </c>
      <c r="G22" s="107" t="s">
        <v>592</v>
      </c>
      <c r="H22" s="95">
        <v>91.9</v>
      </c>
      <c r="I22" s="95">
        <v>100.4</v>
      </c>
      <c r="J22" s="95">
        <v>91.7</v>
      </c>
      <c r="K22" s="107" t="s">
        <v>592</v>
      </c>
      <c r="L22" s="95">
        <v>106.9</v>
      </c>
    </row>
    <row r="23" spans="2:12" x14ac:dyDescent="0.2">
      <c r="B23" s="100" t="s">
        <v>571</v>
      </c>
      <c r="C23" s="99">
        <v>98.6</v>
      </c>
      <c r="D23" s="98">
        <v>94.2</v>
      </c>
      <c r="E23" s="98">
        <v>85.1</v>
      </c>
      <c r="F23" s="98">
        <v>104.1</v>
      </c>
      <c r="G23" s="108" t="s">
        <v>592</v>
      </c>
      <c r="H23" s="98">
        <v>86.7</v>
      </c>
      <c r="I23" s="98">
        <v>93.6</v>
      </c>
      <c r="J23" s="98">
        <v>84.9</v>
      </c>
      <c r="K23" s="108" t="s">
        <v>592</v>
      </c>
      <c r="L23" s="98">
        <v>107.1</v>
      </c>
    </row>
    <row r="24" spans="2:12" x14ac:dyDescent="0.2">
      <c r="C24" s="97"/>
    </row>
    <row r="25" spans="2:12" x14ac:dyDescent="0.2">
      <c r="B25" s="91" t="s">
        <v>570</v>
      </c>
      <c r="C25" s="96">
        <v>77.599999999999994</v>
      </c>
      <c r="D25" s="95">
        <v>74.599999999999994</v>
      </c>
      <c r="E25" s="95">
        <v>75.099999999999994</v>
      </c>
      <c r="F25" s="95">
        <v>74.8</v>
      </c>
      <c r="G25" s="107" t="s">
        <v>592</v>
      </c>
      <c r="H25" s="95">
        <v>79.5</v>
      </c>
      <c r="I25" s="95">
        <v>78.900000000000006</v>
      </c>
      <c r="J25" s="95">
        <v>63.3</v>
      </c>
      <c r="K25" s="107" t="s">
        <v>592</v>
      </c>
      <c r="L25" s="95">
        <v>83.7</v>
      </c>
    </row>
    <row r="26" spans="2:12" x14ac:dyDescent="0.2">
      <c r="B26" s="91" t="s">
        <v>538</v>
      </c>
      <c r="C26" s="96">
        <v>77.900000000000006</v>
      </c>
      <c r="D26" s="95">
        <v>76.7</v>
      </c>
      <c r="E26" s="95">
        <v>76.400000000000006</v>
      </c>
      <c r="F26" s="95">
        <v>80.400000000000006</v>
      </c>
      <c r="G26" s="107" t="s">
        <v>592</v>
      </c>
      <c r="H26" s="95">
        <v>75.400000000000006</v>
      </c>
      <c r="I26" s="95">
        <v>75.900000000000006</v>
      </c>
      <c r="J26" s="95">
        <v>71</v>
      </c>
      <c r="K26" s="107" t="s">
        <v>592</v>
      </c>
      <c r="L26" s="95">
        <v>80.2</v>
      </c>
    </row>
    <row r="27" spans="2:12" x14ac:dyDescent="0.2">
      <c r="B27" s="91" t="s">
        <v>537</v>
      </c>
      <c r="C27" s="96">
        <v>89.8</v>
      </c>
      <c r="D27" s="95">
        <v>81.599999999999994</v>
      </c>
      <c r="E27" s="95">
        <v>77.2</v>
      </c>
      <c r="F27" s="95">
        <v>82.3</v>
      </c>
      <c r="G27" s="107" t="s">
        <v>592</v>
      </c>
      <c r="H27" s="95">
        <v>88</v>
      </c>
      <c r="I27" s="95">
        <v>76.5</v>
      </c>
      <c r="J27" s="95">
        <v>79.599999999999994</v>
      </c>
      <c r="K27" s="107" t="s">
        <v>592</v>
      </c>
      <c r="L27" s="95">
        <v>107.1</v>
      </c>
    </row>
    <row r="28" spans="2:12" x14ac:dyDescent="0.2">
      <c r="C28" s="97"/>
    </row>
    <row r="29" spans="2:12" x14ac:dyDescent="0.2">
      <c r="B29" s="91" t="s">
        <v>536</v>
      </c>
      <c r="C29" s="96">
        <v>79.7</v>
      </c>
      <c r="D29" s="95">
        <v>78.3</v>
      </c>
      <c r="E29" s="95">
        <v>78.2</v>
      </c>
      <c r="F29" s="95">
        <v>82.8</v>
      </c>
      <c r="G29" s="107" t="s">
        <v>592</v>
      </c>
      <c r="H29" s="95">
        <v>78.5</v>
      </c>
      <c r="I29" s="95">
        <v>76.599999999999994</v>
      </c>
      <c r="J29" s="95">
        <v>66.7</v>
      </c>
      <c r="K29" s="107" t="s">
        <v>592</v>
      </c>
      <c r="L29" s="95">
        <v>82.1</v>
      </c>
    </row>
    <row r="30" spans="2:12" x14ac:dyDescent="0.2">
      <c r="B30" s="91" t="s">
        <v>535</v>
      </c>
      <c r="C30" s="96">
        <v>84.9</v>
      </c>
      <c r="D30" s="95">
        <v>85.9</v>
      </c>
      <c r="E30" s="95">
        <v>71.900000000000006</v>
      </c>
      <c r="F30" s="95">
        <v>81.400000000000006</v>
      </c>
      <c r="G30" s="107" t="s">
        <v>592</v>
      </c>
      <c r="H30" s="95">
        <v>78</v>
      </c>
      <c r="I30" s="95">
        <v>134.6</v>
      </c>
      <c r="J30" s="95">
        <v>62.5</v>
      </c>
      <c r="K30" s="107" t="s">
        <v>592</v>
      </c>
      <c r="L30" s="95">
        <v>82</v>
      </c>
    </row>
    <row r="31" spans="2:12" x14ac:dyDescent="0.2">
      <c r="B31" s="91" t="s">
        <v>534</v>
      </c>
      <c r="C31" s="96">
        <v>145.9</v>
      </c>
      <c r="D31" s="95">
        <v>123.6</v>
      </c>
      <c r="E31" s="95">
        <v>106.9</v>
      </c>
      <c r="F31" s="95">
        <v>122.5</v>
      </c>
      <c r="G31" s="107" t="s">
        <v>592</v>
      </c>
      <c r="H31" s="95">
        <v>130.9</v>
      </c>
      <c r="I31" s="95">
        <v>91.6</v>
      </c>
      <c r="J31" s="95">
        <v>165.4</v>
      </c>
      <c r="K31" s="107" t="s">
        <v>592</v>
      </c>
      <c r="L31" s="95">
        <v>191.9</v>
      </c>
    </row>
    <row r="32" spans="2:12" x14ac:dyDescent="0.2">
      <c r="C32" s="97"/>
    </row>
    <row r="33" spans="2:12" x14ac:dyDescent="0.2">
      <c r="B33" s="91" t="s">
        <v>457</v>
      </c>
      <c r="C33" s="96">
        <v>115.9</v>
      </c>
      <c r="D33" s="95">
        <v>125.2</v>
      </c>
      <c r="E33" s="95">
        <v>98</v>
      </c>
      <c r="F33" s="95">
        <v>167.3</v>
      </c>
      <c r="G33" s="107" t="s">
        <v>592</v>
      </c>
      <c r="H33" s="95">
        <v>88.8</v>
      </c>
      <c r="I33" s="95">
        <v>135</v>
      </c>
      <c r="J33" s="95">
        <v>74</v>
      </c>
      <c r="K33" s="107" t="s">
        <v>592</v>
      </c>
      <c r="L33" s="95">
        <v>95.2</v>
      </c>
    </row>
    <row r="34" spans="2:12" x14ac:dyDescent="0.2">
      <c r="B34" s="91" t="s">
        <v>533</v>
      </c>
      <c r="C34" s="96">
        <v>80.2</v>
      </c>
      <c r="D34" s="95">
        <v>78.900000000000006</v>
      </c>
      <c r="E34" s="95">
        <v>76.7</v>
      </c>
      <c r="F34" s="95">
        <v>90.5</v>
      </c>
      <c r="G34" s="107" t="s">
        <v>592</v>
      </c>
      <c r="H34" s="95">
        <v>69.2</v>
      </c>
      <c r="I34" s="95">
        <v>74.599999999999994</v>
      </c>
      <c r="J34" s="95">
        <v>66.5</v>
      </c>
      <c r="K34" s="107" t="s">
        <v>592</v>
      </c>
      <c r="L34" s="95">
        <v>82</v>
      </c>
    </row>
    <row r="35" spans="2:12" x14ac:dyDescent="0.2">
      <c r="B35" s="91" t="s">
        <v>532</v>
      </c>
      <c r="C35" s="96">
        <v>78.900000000000006</v>
      </c>
      <c r="D35" s="95">
        <v>77.3</v>
      </c>
      <c r="E35" s="95">
        <v>73.599999999999994</v>
      </c>
      <c r="F35" s="95">
        <v>85.7</v>
      </c>
      <c r="G35" s="107" t="s">
        <v>592</v>
      </c>
      <c r="H35" s="95">
        <v>70.900000000000006</v>
      </c>
      <c r="I35" s="95">
        <v>76.599999999999994</v>
      </c>
      <c r="J35" s="95">
        <v>65.2</v>
      </c>
      <c r="K35" s="107" t="s">
        <v>592</v>
      </c>
      <c r="L35" s="95">
        <v>81.7</v>
      </c>
    </row>
    <row r="36" spans="2:12" x14ac:dyDescent="0.2">
      <c r="C36" s="97"/>
    </row>
    <row r="37" spans="2:12" x14ac:dyDescent="0.2">
      <c r="B37" s="91" t="s">
        <v>456</v>
      </c>
      <c r="C37" s="96">
        <v>78.400000000000006</v>
      </c>
      <c r="D37" s="95">
        <v>75.8</v>
      </c>
      <c r="E37" s="95">
        <v>77.7</v>
      </c>
      <c r="F37" s="95">
        <v>85.5</v>
      </c>
      <c r="G37" s="107" t="s">
        <v>592</v>
      </c>
      <c r="H37" s="95">
        <v>64</v>
      </c>
      <c r="I37" s="95">
        <v>72.8</v>
      </c>
      <c r="J37" s="95">
        <v>63.3</v>
      </c>
      <c r="K37" s="107" t="s">
        <v>592</v>
      </c>
      <c r="L37" s="95">
        <v>83.5</v>
      </c>
    </row>
    <row r="38" spans="2:12" x14ac:dyDescent="0.2">
      <c r="B38" s="91" t="s">
        <v>531</v>
      </c>
      <c r="C38" s="96">
        <v>75.400000000000006</v>
      </c>
      <c r="D38" s="95">
        <v>76.599999999999994</v>
      </c>
      <c r="E38" s="95">
        <v>78.599999999999994</v>
      </c>
      <c r="F38" s="95">
        <v>82.4</v>
      </c>
      <c r="G38" s="107" t="s">
        <v>592</v>
      </c>
      <c r="H38" s="95">
        <v>66.3</v>
      </c>
      <c r="I38" s="95">
        <v>73.7</v>
      </c>
      <c r="J38" s="95">
        <v>74.2</v>
      </c>
      <c r="K38" s="107" t="s">
        <v>592</v>
      </c>
      <c r="L38" s="95">
        <v>71.900000000000006</v>
      </c>
    </row>
    <row r="39" spans="2:12" x14ac:dyDescent="0.2">
      <c r="B39" s="91" t="s">
        <v>530</v>
      </c>
      <c r="C39" s="96">
        <v>198.6</v>
      </c>
      <c r="D39" s="95">
        <v>176.4</v>
      </c>
      <c r="E39" s="95">
        <v>131.4</v>
      </c>
      <c r="F39" s="95">
        <v>214</v>
      </c>
      <c r="G39" s="107" t="s">
        <v>592</v>
      </c>
      <c r="H39" s="95">
        <v>150.5</v>
      </c>
      <c r="I39" s="95">
        <v>156.80000000000001</v>
      </c>
      <c r="J39" s="95">
        <v>166.6</v>
      </c>
      <c r="K39" s="107" t="s">
        <v>592</v>
      </c>
      <c r="L39" s="95">
        <v>244.4</v>
      </c>
    </row>
    <row r="40" spans="2:12" ht="18" thickBot="1" x14ac:dyDescent="0.25">
      <c r="B40" s="105"/>
      <c r="C40" s="93"/>
      <c r="D40" s="92"/>
      <c r="E40" s="92"/>
      <c r="F40" s="92"/>
      <c r="G40" s="92"/>
      <c r="H40" s="92"/>
      <c r="I40" s="92"/>
      <c r="J40" s="92"/>
      <c r="K40" s="92"/>
      <c r="L40" s="92"/>
    </row>
    <row r="41" spans="2:12" x14ac:dyDescent="0.2">
      <c r="C41" s="91" t="s">
        <v>569</v>
      </c>
      <c r="D41" s="95"/>
      <c r="E41" s="95"/>
      <c r="F41" s="95"/>
      <c r="G41" s="95"/>
      <c r="H41" s="95"/>
      <c r="I41" s="95"/>
      <c r="J41" s="95"/>
      <c r="K41" s="95"/>
      <c r="L41" s="95"/>
    </row>
    <row r="44" spans="2:12" x14ac:dyDescent="0.2">
      <c r="C44" s="100" t="s">
        <v>591</v>
      </c>
      <c r="E44" s="90"/>
    </row>
    <row r="45" spans="2:12" ht="18" thickBot="1" x14ac:dyDescent="0.25">
      <c r="B45" s="105"/>
      <c r="C45" s="105"/>
      <c r="D45" s="105"/>
      <c r="E45" s="105"/>
      <c r="F45" s="105"/>
      <c r="G45" s="105"/>
      <c r="H45" s="105"/>
      <c r="I45" s="105"/>
      <c r="J45" s="105"/>
      <c r="K45" s="106" t="s">
        <v>590</v>
      </c>
      <c r="L45" s="105"/>
    </row>
    <row r="46" spans="2:12" x14ac:dyDescent="0.2">
      <c r="C46" s="97"/>
      <c r="D46" s="104" t="s">
        <v>589</v>
      </c>
      <c r="E46" s="97"/>
      <c r="F46" s="97"/>
      <c r="G46" s="104" t="s">
        <v>588</v>
      </c>
      <c r="H46" s="97"/>
      <c r="I46" s="104" t="s">
        <v>587</v>
      </c>
      <c r="J46" s="97"/>
      <c r="K46" s="97"/>
      <c r="L46" s="97"/>
    </row>
    <row r="47" spans="2:12" x14ac:dyDescent="0.2">
      <c r="C47" s="104" t="s">
        <v>586</v>
      </c>
      <c r="D47" s="104" t="s">
        <v>585</v>
      </c>
      <c r="E47" s="104" t="s">
        <v>227</v>
      </c>
      <c r="F47" s="104" t="s">
        <v>226</v>
      </c>
      <c r="G47" s="104" t="s">
        <v>584</v>
      </c>
      <c r="H47" s="104" t="s">
        <v>583</v>
      </c>
      <c r="I47" s="104" t="s">
        <v>582</v>
      </c>
      <c r="J47" s="104" t="s">
        <v>581</v>
      </c>
      <c r="K47" s="104" t="s">
        <v>580</v>
      </c>
      <c r="L47" s="104" t="s">
        <v>579</v>
      </c>
    </row>
    <row r="48" spans="2:12" x14ac:dyDescent="0.2">
      <c r="B48" s="103"/>
      <c r="C48" s="101" t="s">
        <v>578</v>
      </c>
      <c r="D48" s="101" t="s">
        <v>577</v>
      </c>
      <c r="E48" s="102"/>
      <c r="F48" s="102"/>
      <c r="G48" s="101" t="s">
        <v>576</v>
      </c>
      <c r="H48" s="101" t="s">
        <v>575</v>
      </c>
      <c r="I48" s="101" t="s">
        <v>574</v>
      </c>
      <c r="J48" s="101" t="s">
        <v>573</v>
      </c>
      <c r="K48" s="102"/>
      <c r="L48" s="101" t="s">
        <v>572</v>
      </c>
    </row>
    <row r="49" spans="2:12" x14ac:dyDescent="0.2">
      <c r="C49" s="97"/>
    </row>
    <row r="50" spans="2:12" x14ac:dyDescent="0.2">
      <c r="B50" s="91" t="s">
        <v>523</v>
      </c>
      <c r="C50" s="96">
        <v>98.9</v>
      </c>
      <c r="D50" s="95">
        <v>98.9</v>
      </c>
      <c r="E50" s="95">
        <v>93.2</v>
      </c>
      <c r="F50" s="95">
        <v>98.8</v>
      </c>
      <c r="G50" s="95">
        <v>100.6</v>
      </c>
      <c r="H50" s="95">
        <v>102.1</v>
      </c>
      <c r="I50" s="95">
        <v>102.8</v>
      </c>
      <c r="J50" s="95">
        <v>95.8</v>
      </c>
      <c r="K50" s="95">
        <v>122.7</v>
      </c>
      <c r="L50" s="95">
        <v>99.5</v>
      </c>
    </row>
    <row r="51" spans="2:12" x14ac:dyDescent="0.2">
      <c r="B51" s="91" t="s">
        <v>543</v>
      </c>
      <c r="C51" s="96">
        <v>100</v>
      </c>
      <c r="D51" s="95">
        <v>100</v>
      </c>
      <c r="E51" s="95">
        <v>100</v>
      </c>
      <c r="F51" s="95">
        <v>100</v>
      </c>
      <c r="G51" s="95">
        <v>100</v>
      </c>
      <c r="H51" s="95">
        <v>100</v>
      </c>
      <c r="I51" s="95">
        <v>100</v>
      </c>
      <c r="J51" s="95">
        <v>100</v>
      </c>
      <c r="K51" s="95">
        <v>100</v>
      </c>
      <c r="L51" s="95">
        <v>100</v>
      </c>
    </row>
    <row r="52" spans="2:12" x14ac:dyDescent="0.2">
      <c r="B52" s="91" t="s">
        <v>542</v>
      </c>
      <c r="C52" s="96">
        <v>96.3</v>
      </c>
      <c r="D52" s="95">
        <v>97.2</v>
      </c>
      <c r="E52" s="95">
        <v>101.2</v>
      </c>
      <c r="F52" s="95">
        <v>96.7</v>
      </c>
      <c r="G52" s="95">
        <v>95.6</v>
      </c>
      <c r="H52" s="95">
        <v>84.1</v>
      </c>
      <c r="I52" s="95">
        <v>104.6</v>
      </c>
      <c r="J52" s="95">
        <v>99.1</v>
      </c>
      <c r="K52" s="95">
        <v>144</v>
      </c>
      <c r="L52" s="95">
        <v>94.4</v>
      </c>
    </row>
    <row r="53" spans="2:12" x14ac:dyDescent="0.2">
      <c r="B53" s="91" t="s">
        <v>541</v>
      </c>
      <c r="C53" s="96">
        <v>98.2</v>
      </c>
      <c r="D53" s="95">
        <v>96.6</v>
      </c>
      <c r="E53" s="95">
        <v>97.4</v>
      </c>
      <c r="F53" s="95">
        <v>98.6</v>
      </c>
      <c r="G53" s="95">
        <v>93.3</v>
      </c>
      <c r="H53" s="95">
        <v>91.8</v>
      </c>
      <c r="I53" s="95">
        <v>99.3</v>
      </c>
      <c r="J53" s="95">
        <v>94</v>
      </c>
      <c r="K53" s="95">
        <v>161.69999999999999</v>
      </c>
      <c r="L53" s="95">
        <v>101.3</v>
      </c>
    </row>
    <row r="54" spans="2:12" x14ac:dyDescent="0.2">
      <c r="B54" s="100" t="s">
        <v>571</v>
      </c>
      <c r="C54" s="99">
        <v>96.6</v>
      </c>
      <c r="D54" s="98">
        <v>92.9</v>
      </c>
      <c r="E54" s="98">
        <v>92.2</v>
      </c>
      <c r="F54" s="98">
        <v>97.8</v>
      </c>
      <c r="G54" s="98">
        <v>86.6</v>
      </c>
      <c r="H54" s="98">
        <v>93.6</v>
      </c>
      <c r="I54" s="98">
        <v>90.9</v>
      </c>
      <c r="J54" s="98">
        <v>86.5</v>
      </c>
      <c r="K54" s="98">
        <v>134.5</v>
      </c>
      <c r="L54" s="98">
        <v>104.1</v>
      </c>
    </row>
    <row r="55" spans="2:12" x14ac:dyDescent="0.2">
      <c r="C55" s="97"/>
    </row>
    <row r="56" spans="2:12" x14ac:dyDescent="0.2">
      <c r="B56" s="91" t="s">
        <v>570</v>
      </c>
      <c r="C56" s="96">
        <v>79.5</v>
      </c>
      <c r="D56" s="95">
        <v>76.900000000000006</v>
      </c>
      <c r="E56" s="95">
        <v>85.4</v>
      </c>
      <c r="F56" s="95">
        <v>74.7</v>
      </c>
      <c r="G56" s="95">
        <v>68.8</v>
      </c>
      <c r="H56" s="95">
        <v>84.6</v>
      </c>
      <c r="I56" s="95">
        <v>78.2</v>
      </c>
      <c r="J56" s="95">
        <v>63.7</v>
      </c>
      <c r="K56" s="95">
        <v>103.9</v>
      </c>
      <c r="L56" s="95">
        <v>85.2</v>
      </c>
    </row>
    <row r="57" spans="2:12" x14ac:dyDescent="0.2">
      <c r="B57" s="91" t="s">
        <v>538</v>
      </c>
      <c r="C57" s="96">
        <v>76.8</v>
      </c>
      <c r="D57" s="95">
        <v>76.5</v>
      </c>
      <c r="E57" s="95">
        <v>82.5</v>
      </c>
      <c r="F57" s="95">
        <v>79.599999999999994</v>
      </c>
      <c r="G57" s="95">
        <v>70.3</v>
      </c>
      <c r="H57" s="95">
        <v>79.900000000000006</v>
      </c>
      <c r="I57" s="95">
        <v>73</v>
      </c>
      <c r="J57" s="95">
        <v>66.900000000000006</v>
      </c>
      <c r="K57" s="95">
        <v>104.4</v>
      </c>
      <c r="L57" s="95">
        <v>77.3</v>
      </c>
    </row>
    <row r="58" spans="2:12" x14ac:dyDescent="0.2">
      <c r="B58" s="91" t="s">
        <v>537</v>
      </c>
      <c r="C58" s="96">
        <v>87.3</v>
      </c>
      <c r="D58" s="95">
        <v>79.7</v>
      </c>
      <c r="E58" s="95">
        <v>82.4</v>
      </c>
      <c r="F58" s="95">
        <v>80.3</v>
      </c>
      <c r="G58" s="95">
        <v>84.1</v>
      </c>
      <c r="H58" s="95">
        <v>88</v>
      </c>
      <c r="I58" s="95">
        <v>73.7</v>
      </c>
      <c r="J58" s="95">
        <v>77.400000000000006</v>
      </c>
      <c r="K58" s="95">
        <v>120</v>
      </c>
      <c r="L58" s="95">
        <v>103.1</v>
      </c>
    </row>
    <row r="59" spans="2:12" x14ac:dyDescent="0.2">
      <c r="C59" s="97"/>
    </row>
    <row r="60" spans="2:12" x14ac:dyDescent="0.2">
      <c r="B60" s="91" t="s">
        <v>536</v>
      </c>
      <c r="C60" s="96">
        <v>78.8</v>
      </c>
      <c r="D60" s="95">
        <v>77.5</v>
      </c>
      <c r="E60" s="95">
        <v>82.6</v>
      </c>
      <c r="F60" s="95">
        <v>81.5</v>
      </c>
      <c r="G60" s="95">
        <v>69.7</v>
      </c>
      <c r="H60" s="95">
        <v>82.1</v>
      </c>
      <c r="I60" s="95">
        <v>72.8</v>
      </c>
      <c r="J60" s="95">
        <v>65.7</v>
      </c>
      <c r="K60" s="95">
        <v>106.8</v>
      </c>
      <c r="L60" s="95">
        <v>81.3</v>
      </c>
    </row>
    <row r="61" spans="2:12" x14ac:dyDescent="0.2">
      <c r="B61" s="91" t="s">
        <v>535</v>
      </c>
      <c r="C61" s="96">
        <v>80.900000000000006</v>
      </c>
      <c r="D61" s="95">
        <v>81.3</v>
      </c>
      <c r="E61" s="95">
        <v>81.5</v>
      </c>
      <c r="F61" s="95">
        <v>79.5</v>
      </c>
      <c r="G61" s="95">
        <v>69.8</v>
      </c>
      <c r="H61" s="95">
        <v>81</v>
      </c>
      <c r="I61" s="95">
        <v>95.7</v>
      </c>
      <c r="J61" s="95">
        <v>62.7</v>
      </c>
      <c r="K61" s="95">
        <v>107.5</v>
      </c>
      <c r="L61" s="95">
        <v>79.7</v>
      </c>
    </row>
    <row r="62" spans="2:12" x14ac:dyDescent="0.2">
      <c r="B62" s="91" t="s">
        <v>534</v>
      </c>
      <c r="C62" s="96">
        <v>132.4</v>
      </c>
      <c r="D62" s="95">
        <v>112.7</v>
      </c>
      <c r="E62" s="95">
        <v>99</v>
      </c>
      <c r="F62" s="95">
        <v>107</v>
      </c>
      <c r="G62" s="95">
        <v>162.30000000000001</v>
      </c>
      <c r="H62" s="95">
        <v>127.9</v>
      </c>
      <c r="I62" s="95">
        <v>98</v>
      </c>
      <c r="J62" s="95">
        <v>149.6</v>
      </c>
      <c r="K62" s="95">
        <v>166.8</v>
      </c>
      <c r="L62" s="95">
        <v>173.1</v>
      </c>
    </row>
    <row r="63" spans="2:12" x14ac:dyDescent="0.2">
      <c r="C63" s="97"/>
    </row>
    <row r="64" spans="2:12" x14ac:dyDescent="0.2">
      <c r="B64" s="91" t="s">
        <v>457</v>
      </c>
      <c r="C64" s="96">
        <v>118.2</v>
      </c>
      <c r="D64" s="95">
        <v>121.5</v>
      </c>
      <c r="E64" s="95">
        <v>113.4</v>
      </c>
      <c r="F64" s="95">
        <v>143</v>
      </c>
      <c r="G64" s="95">
        <v>69.2</v>
      </c>
      <c r="H64" s="95">
        <v>114.4</v>
      </c>
      <c r="I64" s="95">
        <v>124.8</v>
      </c>
      <c r="J64" s="95">
        <v>85.3</v>
      </c>
      <c r="K64" s="95">
        <v>138.4</v>
      </c>
      <c r="L64" s="95">
        <v>111.4</v>
      </c>
    </row>
    <row r="65" spans="1:12" x14ac:dyDescent="0.2">
      <c r="B65" s="91" t="s">
        <v>533</v>
      </c>
      <c r="C65" s="96">
        <v>83.6</v>
      </c>
      <c r="D65" s="95">
        <v>84.9</v>
      </c>
      <c r="E65" s="95">
        <v>87.7</v>
      </c>
      <c r="F65" s="95">
        <v>95.1</v>
      </c>
      <c r="G65" s="95">
        <v>68.900000000000006</v>
      </c>
      <c r="H65" s="95">
        <v>75.2</v>
      </c>
      <c r="I65" s="95">
        <v>84.3</v>
      </c>
      <c r="J65" s="95">
        <v>69.2</v>
      </c>
      <c r="K65" s="95">
        <v>202.3</v>
      </c>
      <c r="L65" s="95">
        <v>80.7</v>
      </c>
    </row>
    <row r="66" spans="1:12" x14ac:dyDescent="0.2">
      <c r="B66" s="91" t="s">
        <v>532</v>
      </c>
      <c r="C66" s="96">
        <v>78.3</v>
      </c>
      <c r="D66" s="95">
        <v>78.599999999999994</v>
      </c>
      <c r="E66" s="95">
        <v>78.5</v>
      </c>
      <c r="F66" s="95">
        <v>82</v>
      </c>
      <c r="G66" s="95">
        <v>68.8</v>
      </c>
      <c r="H66" s="95">
        <v>79.900000000000006</v>
      </c>
      <c r="I66" s="95">
        <v>81.2</v>
      </c>
      <c r="J66" s="95">
        <v>67.2</v>
      </c>
      <c r="K66" s="95">
        <v>92.1</v>
      </c>
      <c r="L66" s="95">
        <v>77.5</v>
      </c>
    </row>
    <row r="67" spans="1:12" x14ac:dyDescent="0.2">
      <c r="C67" s="97"/>
    </row>
    <row r="68" spans="1:12" x14ac:dyDescent="0.2">
      <c r="B68" s="91" t="s">
        <v>456</v>
      </c>
      <c r="C68" s="96">
        <v>77.900000000000006</v>
      </c>
      <c r="D68" s="95">
        <v>77.3</v>
      </c>
      <c r="E68" s="95">
        <v>82.2</v>
      </c>
      <c r="F68" s="95">
        <v>82.4</v>
      </c>
      <c r="G68" s="95">
        <v>73.5</v>
      </c>
      <c r="H68" s="95">
        <v>71.099999999999994</v>
      </c>
      <c r="I68" s="95">
        <v>78.099999999999994</v>
      </c>
      <c r="J68" s="95">
        <v>66.900000000000006</v>
      </c>
      <c r="K68" s="95">
        <v>90.6</v>
      </c>
      <c r="L68" s="95">
        <v>79</v>
      </c>
    </row>
    <row r="69" spans="1:12" x14ac:dyDescent="0.2">
      <c r="B69" s="91" t="s">
        <v>531</v>
      </c>
      <c r="C69" s="96">
        <v>76.7</v>
      </c>
      <c r="D69" s="95">
        <v>78.400000000000006</v>
      </c>
      <c r="E69" s="95">
        <v>85</v>
      </c>
      <c r="F69" s="95">
        <v>81.099999999999994</v>
      </c>
      <c r="G69" s="95">
        <v>70.8</v>
      </c>
      <c r="H69" s="95">
        <v>75.5</v>
      </c>
      <c r="I69" s="95">
        <v>76.8</v>
      </c>
      <c r="J69" s="95">
        <v>73.5</v>
      </c>
      <c r="K69" s="95">
        <v>84.7</v>
      </c>
      <c r="L69" s="95">
        <v>73.099999999999994</v>
      </c>
    </row>
    <row r="70" spans="1:12" x14ac:dyDescent="0.2">
      <c r="B70" s="91" t="s">
        <v>530</v>
      </c>
      <c r="C70" s="96">
        <v>188.4</v>
      </c>
      <c r="D70" s="95">
        <v>169.6</v>
      </c>
      <c r="E70" s="95">
        <v>146.1</v>
      </c>
      <c r="F70" s="95">
        <v>186.9</v>
      </c>
      <c r="G70" s="95">
        <v>162.5</v>
      </c>
      <c r="H70" s="95">
        <v>164</v>
      </c>
      <c r="I70" s="95">
        <v>154.1</v>
      </c>
      <c r="J70" s="95">
        <v>190.1</v>
      </c>
      <c r="K70" s="95">
        <v>296.5</v>
      </c>
      <c r="L70" s="95">
        <v>227.8</v>
      </c>
    </row>
    <row r="71" spans="1:12" ht="18" thickBot="1" x14ac:dyDescent="0.25">
      <c r="B71" s="94"/>
      <c r="C71" s="93"/>
      <c r="D71" s="92"/>
      <c r="E71" s="92"/>
      <c r="F71" s="92"/>
      <c r="G71" s="92"/>
      <c r="H71" s="92"/>
      <c r="I71" s="92"/>
      <c r="J71" s="92"/>
      <c r="K71" s="92"/>
      <c r="L71" s="92"/>
    </row>
    <row r="72" spans="1:12" x14ac:dyDescent="0.2">
      <c r="B72" s="90"/>
      <c r="C72" s="91" t="s">
        <v>569</v>
      </c>
      <c r="D72" s="90"/>
      <c r="E72" s="90"/>
      <c r="F72" s="90"/>
      <c r="G72" s="90"/>
      <c r="H72" s="90"/>
      <c r="I72" s="90"/>
      <c r="J72" s="90"/>
      <c r="K72" s="90"/>
      <c r="L72" s="90"/>
    </row>
    <row r="73" spans="1:12" x14ac:dyDescent="0.2">
      <c r="A73" s="91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</row>
  </sheetData>
  <phoneticPr fontId="4"/>
  <pageMargins left="0.23000000000000004" right="0.23000000000000004" top="0.51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 transitionEntry="1"/>
  <dimension ref="A1:K49"/>
  <sheetViews>
    <sheetView showGridLines="0" topLeftCell="A7" zoomScale="75" zoomScaleNormal="100" workbookViewId="0"/>
  </sheetViews>
  <sheetFormatPr defaultColWidth="9.69921875" defaultRowHeight="17.25" x14ac:dyDescent="0.2"/>
  <cols>
    <col min="1" max="1" width="10.69921875" style="6" customWidth="1"/>
    <col min="2" max="2" width="14.69921875" style="6" customWidth="1"/>
    <col min="3" max="5" width="10.69921875" style="6" customWidth="1"/>
    <col min="6" max="6" width="9.69921875" style="6"/>
    <col min="7" max="9" width="10.69921875" style="6" customWidth="1"/>
    <col min="10" max="11" width="8.69921875" style="6" customWidth="1"/>
    <col min="12" max="16384" width="9.69921875" style="6"/>
  </cols>
  <sheetData>
    <row r="1" spans="1:11" x14ac:dyDescent="0.2">
      <c r="A1" s="5"/>
    </row>
    <row r="7" spans="1:11" x14ac:dyDescent="0.2">
      <c r="E7" s="1" t="s">
        <v>0</v>
      </c>
    </row>
    <row r="8" spans="1:11" x14ac:dyDescent="0.2">
      <c r="C8" s="1" t="s">
        <v>54</v>
      </c>
      <c r="G8" s="23"/>
      <c r="H8" s="23"/>
      <c r="I8" s="23"/>
      <c r="J8" s="23"/>
    </row>
    <row r="9" spans="1:11" ht="18" thickBot="1" x14ac:dyDescent="0.25">
      <c r="B9" s="7"/>
      <c r="C9" s="8" t="s">
        <v>2</v>
      </c>
      <c r="D9" s="7"/>
      <c r="E9" s="7"/>
      <c r="F9" s="7"/>
      <c r="G9" s="7"/>
      <c r="H9" s="7"/>
      <c r="I9" s="7"/>
      <c r="J9" s="8" t="s">
        <v>53</v>
      </c>
      <c r="K9" s="7"/>
    </row>
    <row r="10" spans="1:11" x14ac:dyDescent="0.2">
      <c r="C10" s="11"/>
      <c r="D10" s="23"/>
      <c r="G10" s="11"/>
      <c r="H10" s="23"/>
      <c r="K10" s="23"/>
    </row>
    <row r="11" spans="1:11" x14ac:dyDescent="0.2">
      <c r="A11" s="4"/>
      <c r="C11" s="9" t="s">
        <v>3</v>
      </c>
      <c r="D11" s="26" t="s">
        <v>52</v>
      </c>
      <c r="E11" s="10"/>
      <c r="F11" s="10"/>
      <c r="G11" s="9" t="s">
        <v>3</v>
      </c>
      <c r="H11" s="10"/>
      <c r="I11" s="26" t="s">
        <v>51</v>
      </c>
      <c r="J11" s="10"/>
      <c r="K11" s="10"/>
    </row>
    <row r="12" spans="1:11" x14ac:dyDescent="0.2">
      <c r="C12" s="12" t="s">
        <v>5</v>
      </c>
      <c r="D12" s="11"/>
      <c r="E12" s="11"/>
      <c r="F12" s="11"/>
      <c r="G12" s="12" t="s">
        <v>5</v>
      </c>
      <c r="H12" s="9" t="s">
        <v>50</v>
      </c>
      <c r="I12" s="9" t="s">
        <v>49</v>
      </c>
      <c r="J12" s="9" t="s">
        <v>48</v>
      </c>
      <c r="K12" s="9" t="s">
        <v>47</v>
      </c>
    </row>
    <row r="13" spans="1:11" x14ac:dyDescent="0.2">
      <c r="B13" s="10"/>
      <c r="C13" s="13" t="s">
        <v>10</v>
      </c>
      <c r="D13" s="13" t="s">
        <v>46</v>
      </c>
      <c r="E13" s="13" t="s">
        <v>45</v>
      </c>
      <c r="F13" s="13" t="s">
        <v>44</v>
      </c>
      <c r="G13" s="13" t="s">
        <v>10</v>
      </c>
      <c r="H13" s="14" t="s">
        <v>43</v>
      </c>
      <c r="I13" s="14" t="s">
        <v>43</v>
      </c>
      <c r="J13" s="14" t="s">
        <v>42</v>
      </c>
      <c r="K13" s="14" t="s">
        <v>41</v>
      </c>
    </row>
    <row r="14" spans="1:11" x14ac:dyDescent="0.2">
      <c r="C14" s="11"/>
      <c r="G14" s="11"/>
      <c r="K14" s="23"/>
    </row>
    <row r="15" spans="1:11" x14ac:dyDescent="0.2">
      <c r="B15" s="5" t="s">
        <v>12</v>
      </c>
      <c r="C15" s="15">
        <v>412384</v>
      </c>
      <c r="D15" s="16">
        <v>204562</v>
      </c>
      <c r="E15" s="16">
        <v>85692</v>
      </c>
      <c r="F15" s="16">
        <v>121478</v>
      </c>
      <c r="G15" s="15">
        <v>412384</v>
      </c>
      <c r="H15" s="16">
        <v>203443</v>
      </c>
      <c r="I15" s="16">
        <v>102494</v>
      </c>
      <c r="J15" s="16">
        <v>53128</v>
      </c>
      <c r="K15" s="22">
        <v>52862</v>
      </c>
    </row>
    <row r="16" spans="1:11" x14ac:dyDescent="0.2">
      <c r="B16" s="5" t="s">
        <v>13</v>
      </c>
      <c r="C16" s="15">
        <v>438007</v>
      </c>
      <c r="D16" s="16">
        <v>180128</v>
      </c>
      <c r="E16" s="16">
        <v>110792</v>
      </c>
      <c r="F16" s="16">
        <v>147040</v>
      </c>
      <c r="G16" s="15">
        <v>438007</v>
      </c>
      <c r="H16" s="16">
        <v>178130</v>
      </c>
      <c r="I16" s="16">
        <v>128940</v>
      </c>
      <c r="J16" s="16">
        <v>69656</v>
      </c>
      <c r="K16" s="22">
        <v>61279</v>
      </c>
    </row>
    <row r="17" spans="2:11" x14ac:dyDescent="0.2">
      <c r="B17" s="5" t="s">
        <v>14</v>
      </c>
      <c r="C17" s="15">
        <v>457345</v>
      </c>
      <c r="D17" s="16">
        <v>157936</v>
      </c>
      <c r="E17" s="16">
        <v>127447</v>
      </c>
      <c r="F17" s="16">
        <v>171879</v>
      </c>
      <c r="G17" s="15">
        <v>457345</v>
      </c>
      <c r="H17" s="16">
        <v>157972</v>
      </c>
      <c r="I17" s="16">
        <v>152399</v>
      </c>
      <c r="J17" s="16">
        <v>77468</v>
      </c>
      <c r="K17" s="22">
        <v>69443</v>
      </c>
    </row>
    <row r="18" spans="2:11" x14ac:dyDescent="0.2">
      <c r="C18" s="11"/>
      <c r="G18" s="11"/>
      <c r="K18" s="23"/>
    </row>
    <row r="19" spans="2:11" x14ac:dyDescent="0.2">
      <c r="B19" s="5" t="s">
        <v>15</v>
      </c>
      <c r="C19" s="15">
        <v>481181</v>
      </c>
      <c r="D19" s="16">
        <v>129783</v>
      </c>
      <c r="E19" s="16">
        <v>144465</v>
      </c>
      <c r="F19" s="16">
        <v>206700</v>
      </c>
      <c r="G19" s="15">
        <v>481181</v>
      </c>
      <c r="H19" s="16">
        <v>129850</v>
      </c>
      <c r="I19" s="16">
        <v>176452</v>
      </c>
      <c r="J19" s="16">
        <v>90379</v>
      </c>
      <c r="K19" s="22">
        <v>84275</v>
      </c>
    </row>
    <row r="20" spans="2:11" x14ac:dyDescent="0.2">
      <c r="B20" s="5" t="s">
        <v>16</v>
      </c>
      <c r="C20" s="15">
        <v>511565</v>
      </c>
      <c r="D20" s="16">
        <v>113326</v>
      </c>
      <c r="E20" s="16">
        <v>159668</v>
      </c>
      <c r="F20" s="16">
        <v>238047</v>
      </c>
      <c r="G20" s="15">
        <v>511565</v>
      </c>
      <c r="H20" s="16">
        <v>113840</v>
      </c>
      <c r="I20" s="16">
        <v>190210</v>
      </c>
      <c r="J20" s="16">
        <v>98760</v>
      </c>
      <c r="K20" s="22">
        <v>107290</v>
      </c>
    </row>
    <row r="21" spans="2:11" x14ac:dyDescent="0.2">
      <c r="B21" s="5" t="s">
        <v>17</v>
      </c>
      <c r="C21" s="15">
        <v>487213</v>
      </c>
      <c r="D21" s="16">
        <v>87405</v>
      </c>
      <c r="E21" s="16">
        <v>150660</v>
      </c>
      <c r="F21" s="16">
        <v>247245</v>
      </c>
      <c r="G21" s="15">
        <v>487213</v>
      </c>
      <c r="H21" s="16">
        <v>87440</v>
      </c>
      <c r="I21" s="16">
        <v>178190</v>
      </c>
      <c r="J21" s="16">
        <v>99780</v>
      </c>
      <c r="K21" s="22">
        <v>119885</v>
      </c>
    </row>
    <row r="22" spans="2:11" x14ac:dyDescent="0.2">
      <c r="C22" s="11"/>
      <c r="G22" s="11"/>
      <c r="K22" s="23"/>
    </row>
    <row r="23" spans="2:11" x14ac:dyDescent="0.2">
      <c r="B23" s="5" t="s">
        <v>18</v>
      </c>
      <c r="C23" s="15">
        <v>499416</v>
      </c>
      <c r="D23" s="16">
        <v>80323</v>
      </c>
      <c r="E23" s="16">
        <v>148264</v>
      </c>
      <c r="F23" s="16">
        <v>270182</v>
      </c>
      <c r="G23" s="15">
        <v>499416</v>
      </c>
      <c r="H23" s="16">
        <v>80252</v>
      </c>
      <c r="I23" s="16">
        <v>178110</v>
      </c>
      <c r="J23" s="16">
        <v>112403</v>
      </c>
      <c r="K23" s="22">
        <v>127962</v>
      </c>
    </row>
    <row r="24" spans="2:11" x14ac:dyDescent="0.2">
      <c r="B24" s="5" t="s">
        <v>19</v>
      </c>
      <c r="C24" s="15">
        <v>497049</v>
      </c>
      <c r="D24" s="16">
        <v>74153</v>
      </c>
      <c r="E24" s="16">
        <v>140508</v>
      </c>
      <c r="F24" s="16">
        <v>281078</v>
      </c>
      <c r="G24" s="15">
        <v>497049</v>
      </c>
      <c r="H24" s="16">
        <v>73940</v>
      </c>
      <c r="I24" s="16">
        <v>169166</v>
      </c>
      <c r="J24" s="16">
        <v>110629</v>
      </c>
      <c r="K24" s="22">
        <v>142009</v>
      </c>
    </row>
    <row r="25" spans="2:11" x14ac:dyDescent="0.2">
      <c r="B25" s="5" t="s">
        <v>20</v>
      </c>
      <c r="C25" s="15">
        <v>503903</v>
      </c>
      <c r="D25" s="16">
        <v>63542</v>
      </c>
      <c r="E25" s="16">
        <v>146093</v>
      </c>
      <c r="F25" s="16">
        <v>291796</v>
      </c>
      <c r="G25" s="15">
        <v>503903</v>
      </c>
      <c r="H25" s="16">
        <v>63373</v>
      </c>
      <c r="I25" s="16">
        <f>19388+153821</f>
        <v>173209</v>
      </c>
      <c r="J25" s="16">
        <f>72236+36568+5583</f>
        <v>114387</v>
      </c>
      <c r="K25" s="22">
        <f>53255+16000+81259</f>
        <v>150514</v>
      </c>
    </row>
    <row r="26" spans="2:11" x14ac:dyDescent="0.2">
      <c r="B26" s="1" t="s">
        <v>26</v>
      </c>
      <c r="C26" s="2">
        <v>521584</v>
      </c>
      <c r="D26" s="3">
        <v>60823</v>
      </c>
      <c r="E26" s="3">
        <v>146920</v>
      </c>
      <c r="F26" s="3">
        <v>310469</v>
      </c>
      <c r="G26" s="2">
        <v>521584</v>
      </c>
      <c r="H26" s="3">
        <v>60461</v>
      </c>
      <c r="I26" s="3">
        <v>172437</v>
      </c>
      <c r="J26" s="3">
        <v>120437</v>
      </c>
      <c r="K26" s="21">
        <v>164963</v>
      </c>
    </row>
    <row r="27" spans="2:11" ht="18" thickBot="1" x14ac:dyDescent="0.25">
      <c r="B27" s="7"/>
      <c r="C27" s="18"/>
      <c r="D27" s="7"/>
      <c r="E27" s="7"/>
      <c r="F27" s="7"/>
      <c r="G27" s="18"/>
      <c r="H27" s="7"/>
      <c r="I27" s="7"/>
      <c r="J27" s="7"/>
      <c r="K27" s="7"/>
    </row>
    <row r="28" spans="2:11" x14ac:dyDescent="0.2">
      <c r="C28" s="11"/>
      <c r="D28" s="23"/>
      <c r="E28" s="23"/>
      <c r="F28" s="23"/>
      <c r="G28" s="23"/>
      <c r="H28" s="23"/>
      <c r="I28" s="23"/>
      <c r="J28" s="23"/>
    </row>
    <row r="29" spans="2:11" x14ac:dyDescent="0.2">
      <c r="C29" s="9" t="s">
        <v>3</v>
      </c>
      <c r="D29" s="10"/>
      <c r="E29" s="10"/>
      <c r="F29" s="10"/>
      <c r="G29" s="26" t="s">
        <v>40</v>
      </c>
      <c r="H29" s="10"/>
      <c r="I29" s="10"/>
      <c r="J29" s="10"/>
      <c r="K29" s="10"/>
    </row>
    <row r="30" spans="2:11" x14ac:dyDescent="0.2">
      <c r="C30" s="12" t="s">
        <v>5</v>
      </c>
      <c r="D30" s="11"/>
      <c r="E30" s="10"/>
      <c r="F30" s="10"/>
      <c r="G30" s="11"/>
      <c r="H30" s="10"/>
      <c r="I30" s="10"/>
      <c r="J30" s="10"/>
      <c r="K30" s="11"/>
    </row>
    <row r="31" spans="2:11" x14ac:dyDescent="0.2">
      <c r="C31" s="12" t="s">
        <v>10</v>
      </c>
      <c r="D31" s="12" t="s">
        <v>39</v>
      </c>
      <c r="E31" s="9" t="s">
        <v>38</v>
      </c>
      <c r="F31" s="11"/>
      <c r="G31" s="12" t="s">
        <v>37</v>
      </c>
      <c r="H31" s="9" t="s">
        <v>36</v>
      </c>
      <c r="I31" s="9" t="s">
        <v>36</v>
      </c>
      <c r="J31" s="9" t="s">
        <v>35</v>
      </c>
      <c r="K31" s="9" t="s">
        <v>34</v>
      </c>
    </row>
    <row r="32" spans="2:11" x14ac:dyDescent="0.2">
      <c r="B32" s="10"/>
      <c r="C32" s="25"/>
      <c r="D32" s="25"/>
      <c r="E32" s="14" t="s">
        <v>33</v>
      </c>
      <c r="F32" s="13" t="s">
        <v>32</v>
      </c>
      <c r="G32" s="25"/>
      <c r="H32" s="14" t="s">
        <v>31</v>
      </c>
      <c r="I32" s="14" t="s">
        <v>30</v>
      </c>
      <c r="J32" s="13" t="s">
        <v>29</v>
      </c>
      <c r="K32" s="13" t="s">
        <v>28</v>
      </c>
    </row>
    <row r="33" spans="1:11" x14ac:dyDescent="0.2">
      <c r="C33" s="11"/>
      <c r="K33" s="23"/>
    </row>
    <row r="34" spans="1:11" x14ac:dyDescent="0.2">
      <c r="B34" s="5" t="s">
        <v>12</v>
      </c>
      <c r="C34" s="15">
        <v>412384</v>
      </c>
      <c r="D34" s="16">
        <v>156752</v>
      </c>
      <c r="E34" s="24" t="s">
        <v>27</v>
      </c>
      <c r="F34" s="24" t="s">
        <v>27</v>
      </c>
      <c r="G34" s="16">
        <v>131922</v>
      </c>
      <c r="H34" s="24" t="s">
        <v>27</v>
      </c>
      <c r="I34" s="24" t="s">
        <v>27</v>
      </c>
      <c r="J34" s="24" t="s">
        <v>27</v>
      </c>
      <c r="K34" s="22">
        <v>123300</v>
      </c>
    </row>
    <row r="35" spans="1:11" x14ac:dyDescent="0.2">
      <c r="B35" s="5" t="s">
        <v>13</v>
      </c>
      <c r="C35" s="15">
        <v>438007</v>
      </c>
      <c r="D35" s="16">
        <v>194832</v>
      </c>
      <c r="E35" s="24" t="s">
        <v>27</v>
      </c>
      <c r="F35" s="24" t="s">
        <v>27</v>
      </c>
      <c r="G35" s="16">
        <v>126120</v>
      </c>
      <c r="H35" s="24" t="s">
        <v>27</v>
      </c>
      <c r="I35" s="24" t="s">
        <v>27</v>
      </c>
      <c r="J35" s="24" t="s">
        <v>27</v>
      </c>
      <c r="K35" s="22">
        <v>117053</v>
      </c>
    </row>
    <row r="36" spans="1:11" x14ac:dyDescent="0.2">
      <c r="B36" s="5" t="s">
        <v>14</v>
      </c>
      <c r="C36" s="15">
        <v>457345</v>
      </c>
      <c r="D36" s="16">
        <v>229297</v>
      </c>
      <c r="E36" s="24" t="s">
        <v>27</v>
      </c>
      <c r="F36" s="24" t="s">
        <v>27</v>
      </c>
      <c r="G36" s="16">
        <v>123770</v>
      </c>
      <c r="H36" s="24" t="s">
        <v>27</v>
      </c>
      <c r="I36" s="24" t="s">
        <v>27</v>
      </c>
      <c r="J36" s="24" t="s">
        <v>27</v>
      </c>
      <c r="K36" s="22">
        <v>104235</v>
      </c>
    </row>
    <row r="37" spans="1:11" x14ac:dyDescent="0.2">
      <c r="C37" s="11"/>
      <c r="K37" s="23"/>
    </row>
    <row r="38" spans="1:11" x14ac:dyDescent="0.2">
      <c r="B38" s="5" t="s">
        <v>15</v>
      </c>
      <c r="C38" s="15">
        <v>481181</v>
      </c>
      <c r="D38" s="16">
        <v>268212</v>
      </c>
      <c r="E38" s="24" t="s">
        <v>27</v>
      </c>
      <c r="F38" s="24" t="s">
        <v>27</v>
      </c>
      <c r="G38" s="16">
        <v>117822</v>
      </c>
      <c r="H38" s="24" t="s">
        <v>27</v>
      </c>
      <c r="I38" s="24" t="s">
        <v>27</v>
      </c>
      <c r="J38" s="24" t="s">
        <v>27</v>
      </c>
      <c r="K38" s="22">
        <v>94420</v>
      </c>
    </row>
    <row r="39" spans="1:11" x14ac:dyDescent="0.2">
      <c r="B39" s="5" t="s">
        <v>16</v>
      </c>
      <c r="C39" s="15">
        <v>511565</v>
      </c>
      <c r="D39" s="16">
        <v>296250</v>
      </c>
      <c r="E39" s="24" t="s">
        <v>27</v>
      </c>
      <c r="F39" s="24" t="s">
        <v>27</v>
      </c>
      <c r="G39" s="16">
        <v>125222</v>
      </c>
      <c r="H39" s="24" t="s">
        <v>27</v>
      </c>
      <c r="I39" s="24" t="s">
        <v>27</v>
      </c>
      <c r="J39" s="24" t="s">
        <v>27</v>
      </c>
      <c r="K39" s="22">
        <v>90090</v>
      </c>
    </row>
    <row r="40" spans="1:11" x14ac:dyDescent="0.2">
      <c r="B40" s="5" t="s">
        <v>17</v>
      </c>
      <c r="C40" s="15">
        <v>487213</v>
      </c>
      <c r="D40" s="17">
        <f>E40+F40</f>
        <v>299924</v>
      </c>
      <c r="E40" s="16">
        <v>288185</v>
      </c>
      <c r="F40" s="16">
        <v>11739</v>
      </c>
      <c r="G40" s="17">
        <f>H40+I40+J40</f>
        <v>114284</v>
      </c>
      <c r="H40" s="16">
        <v>21701</v>
      </c>
      <c r="I40" s="16">
        <v>85143</v>
      </c>
      <c r="J40" s="16">
        <v>7440</v>
      </c>
      <c r="K40" s="22">
        <v>72267</v>
      </c>
    </row>
    <row r="41" spans="1:11" x14ac:dyDescent="0.2">
      <c r="C41" s="11"/>
      <c r="K41" s="23"/>
    </row>
    <row r="42" spans="1:11" x14ac:dyDescent="0.2">
      <c r="B42" s="5" t="s">
        <v>18</v>
      </c>
      <c r="C42" s="15">
        <v>499416</v>
      </c>
      <c r="D42" s="17">
        <f>E42+F42</f>
        <v>311268</v>
      </c>
      <c r="E42" s="16">
        <v>297631</v>
      </c>
      <c r="F42" s="16">
        <v>13637</v>
      </c>
      <c r="G42" s="17">
        <f>H42+I42+J42</f>
        <v>115066</v>
      </c>
      <c r="H42" s="16">
        <v>25506</v>
      </c>
      <c r="I42" s="16">
        <v>80894</v>
      </c>
      <c r="J42" s="16">
        <v>8666</v>
      </c>
      <c r="K42" s="22">
        <v>72883</v>
      </c>
    </row>
    <row r="43" spans="1:11" x14ac:dyDescent="0.2">
      <c r="B43" s="5" t="s">
        <v>19</v>
      </c>
      <c r="C43" s="15">
        <v>497049</v>
      </c>
      <c r="D43" s="17">
        <f>E43+F43</f>
        <v>325188</v>
      </c>
      <c r="E43" s="16">
        <v>310011</v>
      </c>
      <c r="F43" s="16">
        <v>15177</v>
      </c>
      <c r="G43" s="17">
        <f>H43+I43+J43</f>
        <v>108401</v>
      </c>
      <c r="H43" s="16">
        <v>24651</v>
      </c>
      <c r="I43" s="16">
        <v>77550</v>
      </c>
      <c r="J43" s="16">
        <v>6200</v>
      </c>
      <c r="K43" s="22">
        <v>63398</v>
      </c>
    </row>
    <row r="44" spans="1:11" x14ac:dyDescent="0.2">
      <c r="B44" s="5" t="s">
        <v>20</v>
      </c>
      <c r="C44" s="15">
        <v>503903</v>
      </c>
      <c r="D44" s="17">
        <f>E44+F44</f>
        <v>344711</v>
      </c>
      <c r="E44" s="16">
        <v>326455</v>
      </c>
      <c r="F44" s="16">
        <v>18256</v>
      </c>
      <c r="G44" s="17">
        <f>H44+I44+J44</f>
        <v>99704</v>
      </c>
      <c r="H44" s="16">
        <v>24492</v>
      </c>
      <c r="I44" s="16">
        <v>68574</v>
      </c>
      <c r="J44" s="16">
        <v>6638</v>
      </c>
      <c r="K44" s="22">
        <v>59398</v>
      </c>
    </row>
    <row r="45" spans="1:11" x14ac:dyDescent="0.2">
      <c r="B45" s="1" t="s">
        <v>26</v>
      </c>
      <c r="C45" s="2">
        <v>521584</v>
      </c>
      <c r="D45" s="4">
        <f>E45+F45</f>
        <v>371197</v>
      </c>
      <c r="E45" s="3">
        <v>349991</v>
      </c>
      <c r="F45" s="3">
        <v>21206</v>
      </c>
      <c r="G45" s="4">
        <f>H45+I45+J45</f>
        <v>94569</v>
      </c>
      <c r="H45" s="3">
        <v>24560</v>
      </c>
      <c r="I45" s="3">
        <v>66173</v>
      </c>
      <c r="J45" s="3">
        <v>3836</v>
      </c>
      <c r="K45" s="21">
        <v>55756</v>
      </c>
    </row>
    <row r="46" spans="1:11" ht="18" thickBot="1" x14ac:dyDescent="0.25">
      <c r="B46" s="20"/>
      <c r="C46" s="18"/>
      <c r="D46" s="7"/>
      <c r="E46" s="7"/>
      <c r="F46" s="7"/>
      <c r="G46" s="20"/>
      <c r="H46" s="20"/>
      <c r="I46" s="7"/>
      <c r="J46" s="20"/>
      <c r="K46" s="7"/>
    </row>
    <row r="47" spans="1:11" x14ac:dyDescent="0.2">
      <c r="C47" s="5" t="s">
        <v>25</v>
      </c>
    </row>
    <row r="48" spans="1:11" x14ac:dyDescent="0.2">
      <c r="A48" s="4"/>
      <c r="B48" s="4"/>
      <c r="C48" s="5" t="s">
        <v>21</v>
      </c>
      <c r="D48" s="4"/>
      <c r="E48" s="4"/>
      <c r="F48" s="4"/>
      <c r="G48" s="4"/>
      <c r="I48" s="4"/>
      <c r="K48" s="4"/>
    </row>
    <row r="49" spans="1:9" x14ac:dyDescent="0.2">
      <c r="A49" s="5"/>
      <c r="B49" s="4"/>
      <c r="F49" s="4"/>
      <c r="G49" s="4"/>
      <c r="I49" s="4"/>
    </row>
  </sheetData>
  <phoneticPr fontId="4"/>
  <pageMargins left="0.23000000000000004" right="0.23000000000000004" top="0.49" bottom="0.51" header="0.51200000000000001" footer="0.51200000000000001"/>
  <pageSetup paperSize="12" scale="75" orientation="portrait" verticalDpi="0" r:id="rId1"/>
  <headerFooter alignWithMargins="0"/>
  <rowBreaks count="1" manualBreakCount="1">
    <brk id="4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9"/>
  <sheetViews>
    <sheetView showGridLines="0" zoomScale="75" zoomScaleNormal="100" workbookViewId="0"/>
  </sheetViews>
  <sheetFormatPr defaultColWidth="8.69921875" defaultRowHeight="17.25" x14ac:dyDescent="0.2"/>
  <cols>
    <col min="1" max="1" width="10.69921875" style="89" customWidth="1"/>
    <col min="2" max="2" width="14.69921875" style="89" customWidth="1"/>
    <col min="3" max="3" width="8.69921875" style="89"/>
    <col min="4" max="4" width="10.69921875" style="89" customWidth="1"/>
    <col min="5" max="6" width="8.69921875" style="89"/>
    <col min="7" max="7" width="9.69921875" style="89" customWidth="1"/>
    <col min="8" max="8" width="8.69921875" style="89"/>
    <col min="9" max="11" width="9.69921875" style="89" customWidth="1"/>
    <col min="12" max="12" width="7.69921875" style="89" customWidth="1"/>
    <col min="13" max="16384" width="8.69921875" style="89"/>
  </cols>
  <sheetData>
    <row r="1" spans="1:12" x14ac:dyDescent="0.2">
      <c r="A1" s="91"/>
    </row>
    <row r="6" spans="1:12" x14ac:dyDescent="0.2">
      <c r="D6" s="100" t="s">
        <v>602</v>
      </c>
    </row>
    <row r="8" spans="1:12" x14ac:dyDescent="0.2">
      <c r="C8" s="100" t="s">
        <v>593</v>
      </c>
      <c r="G8" s="91" t="s">
        <v>601</v>
      </c>
    </row>
    <row r="9" spans="1:12" ht="18" thickBot="1" x14ac:dyDescent="0.25">
      <c r="B9" s="105"/>
      <c r="C9" s="94"/>
      <c r="D9" s="105"/>
      <c r="E9" s="105"/>
      <c r="F9" s="105"/>
      <c r="G9" s="94"/>
      <c r="H9" s="94"/>
      <c r="I9" s="94"/>
      <c r="J9" s="94"/>
      <c r="K9" s="106" t="s">
        <v>590</v>
      </c>
      <c r="L9" s="94"/>
    </row>
    <row r="10" spans="1:12" x14ac:dyDescent="0.2">
      <c r="C10" s="97"/>
      <c r="D10" s="104" t="s">
        <v>589</v>
      </c>
      <c r="E10" s="97"/>
      <c r="F10" s="97"/>
      <c r="G10" s="104" t="s">
        <v>588</v>
      </c>
      <c r="H10" s="97"/>
      <c r="I10" s="104" t="s">
        <v>587</v>
      </c>
      <c r="J10" s="97"/>
      <c r="K10" s="97"/>
      <c r="L10" s="97"/>
    </row>
    <row r="11" spans="1:12" x14ac:dyDescent="0.2">
      <c r="C11" s="104" t="s">
        <v>586</v>
      </c>
      <c r="D11" s="104" t="s">
        <v>585</v>
      </c>
      <c r="E11" s="104" t="s">
        <v>227</v>
      </c>
      <c r="F11" s="104" t="s">
        <v>226</v>
      </c>
      <c r="G11" s="104" t="s">
        <v>584</v>
      </c>
      <c r="H11" s="104" t="s">
        <v>583</v>
      </c>
      <c r="I11" s="104" t="s">
        <v>582</v>
      </c>
      <c r="J11" s="104" t="s">
        <v>581</v>
      </c>
      <c r="K11" s="104" t="s">
        <v>580</v>
      </c>
      <c r="L11" s="104" t="s">
        <v>579</v>
      </c>
    </row>
    <row r="12" spans="1:12" x14ac:dyDescent="0.2">
      <c r="B12" s="103"/>
      <c r="C12" s="101" t="s">
        <v>578</v>
      </c>
      <c r="D12" s="101" t="s">
        <v>577</v>
      </c>
      <c r="E12" s="102"/>
      <c r="F12" s="102"/>
      <c r="G12" s="101" t="s">
        <v>576</v>
      </c>
      <c r="H12" s="101" t="s">
        <v>575</v>
      </c>
      <c r="I12" s="101" t="s">
        <v>574</v>
      </c>
      <c r="J12" s="101" t="s">
        <v>573</v>
      </c>
      <c r="K12" s="102"/>
      <c r="L12" s="101" t="s">
        <v>572</v>
      </c>
    </row>
    <row r="13" spans="1:12" x14ac:dyDescent="0.2">
      <c r="C13" s="97"/>
    </row>
    <row r="14" spans="1:12" x14ac:dyDescent="0.2">
      <c r="B14" s="91" t="s">
        <v>523</v>
      </c>
      <c r="C14" s="96">
        <v>96.6</v>
      </c>
      <c r="D14" s="95">
        <v>96.1</v>
      </c>
      <c r="E14" s="95">
        <v>92.8</v>
      </c>
      <c r="F14" s="95">
        <v>97.3</v>
      </c>
      <c r="G14" s="107" t="s">
        <v>592</v>
      </c>
      <c r="H14" s="95">
        <v>100.4</v>
      </c>
      <c r="I14" s="95">
        <v>90.7</v>
      </c>
      <c r="J14" s="95">
        <v>96.3</v>
      </c>
      <c r="K14" s="107" t="s">
        <v>592</v>
      </c>
      <c r="L14" s="95">
        <v>98.7</v>
      </c>
    </row>
    <row r="15" spans="1:12" x14ac:dyDescent="0.2">
      <c r="B15" s="91" t="s">
        <v>543</v>
      </c>
      <c r="C15" s="96">
        <v>100</v>
      </c>
      <c r="D15" s="95">
        <v>100</v>
      </c>
      <c r="E15" s="95">
        <v>100</v>
      </c>
      <c r="F15" s="95">
        <v>100</v>
      </c>
      <c r="G15" s="107" t="s">
        <v>592</v>
      </c>
      <c r="H15" s="95">
        <v>100</v>
      </c>
      <c r="I15" s="95">
        <v>100</v>
      </c>
      <c r="J15" s="95">
        <v>100</v>
      </c>
      <c r="K15" s="107" t="s">
        <v>592</v>
      </c>
      <c r="L15" s="95">
        <v>100</v>
      </c>
    </row>
    <row r="16" spans="1:12" x14ac:dyDescent="0.2">
      <c r="B16" s="91" t="s">
        <v>542</v>
      </c>
      <c r="C16" s="96">
        <v>99</v>
      </c>
      <c r="D16" s="95">
        <v>97.5</v>
      </c>
      <c r="E16" s="95">
        <v>97</v>
      </c>
      <c r="F16" s="95">
        <v>99.5</v>
      </c>
      <c r="G16" s="107" t="s">
        <v>592</v>
      </c>
      <c r="H16" s="95">
        <v>86.4</v>
      </c>
      <c r="I16" s="95">
        <v>103.5</v>
      </c>
      <c r="J16" s="95">
        <v>102.6</v>
      </c>
      <c r="K16" s="107" t="s">
        <v>592</v>
      </c>
      <c r="L16" s="95">
        <v>102.1</v>
      </c>
    </row>
    <row r="17" spans="2:12" x14ac:dyDescent="0.2">
      <c r="B17" s="91" t="s">
        <v>541</v>
      </c>
      <c r="C17" s="96">
        <v>98.4</v>
      </c>
      <c r="D17" s="95">
        <v>95.1</v>
      </c>
      <c r="E17" s="95">
        <v>90.2</v>
      </c>
      <c r="F17" s="95">
        <v>99.9</v>
      </c>
      <c r="G17" s="107" t="s">
        <v>592</v>
      </c>
      <c r="H17" s="95">
        <v>90.3</v>
      </c>
      <c r="I17" s="95">
        <v>98.6</v>
      </c>
      <c r="J17" s="95">
        <v>90.1</v>
      </c>
      <c r="K17" s="107" t="s">
        <v>592</v>
      </c>
      <c r="L17" s="95">
        <v>105</v>
      </c>
    </row>
    <row r="18" spans="2:12" x14ac:dyDescent="0.2">
      <c r="B18" s="100" t="s">
        <v>600</v>
      </c>
      <c r="C18" s="99">
        <v>95.7</v>
      </c>
      <c r="D18" s="98">
        <v>91.5</v>
      </c>
      <c r="E18" s="98">
        <v>82.6</v>
      </c>
      <c r="F18" s="98">
        <v>101.1</v>
      </c>
      <c r="G18" s="108" t="s">
        <v>592</v>
      </c>
      <c r="H18" s="98">
        <v>84.2</v>
      </c>
      <c r="I18" s="98">
        <v>90.9</v>
      </c>
      <c r="J18" s="98">
        <v>82.4</v>
      </c>
      <c r="K18" s="108" t="s">
        <v>592</v>
      </c>
      <c r="L18" s="98">
        <v>104</v>
      </c>
    </row>
    <row r="19" spans="2:12" x14ac:dyDescent="0.2">
      <c r="C19" s="97"/>
    </row>
    <row r="20" spans="2:12" x14ac:dyDescent="0.2">
      <c r="B20" s="91" t="s">
        <v>570</v>
      </c>
      <c r="C20" s="96">
        <v>76.400000000000006</v>
      </c>
      <c r="D20" s="95">
        <v>73.400000000000006</v>
      </c>
      <c r="E20" s="95">
        <v>73.900000000000006</v>
      </c>
      <c r="F20" s="95">
        <v>73.599999999999994</v>
      </c>
      <c r="G20" s="107" t="s">
        <v>592</v>
      </c>
      <c r="H20" s="95">
        <v>78.2</v>
      </c>
      <c r="I20" s="95">
        <v>77.7</v>
      </c>
      <c r="J20" s="95">
        <v>62.3</v>
      </c>
      <c r="K20" s="107" t="s">
        <v>592</v>
      </c>
      <c r="L20" s="95">
        <v>82.4</v>
      </c>
    </row>
    <row r="21" spans="2:12" x14ac:dyDescent="0.2">
      <c r="B21" s="91" t="s">
        <v>538</v>
      </c>
      <c r="C21" s="96">
        <v>76.599999999999994</v>
      </c>
      <c r="D21" s="95">
        <v>75.400000000000006</v>
      </c>
      <c r="E21" s="95">
        <v>75.099999999999994</v>
      </c>
      <c r="F21" s="95">
        <v>79.099999999999994</v>
      </c>
      <c r="G21" s="107" t="s">
        <v>592</v>
      </c>
      <c r="H21" s="95">
        <v>74.099999999999994</v>
      </c>
      <c r="I21" s="95">
        <v>74.599999999999994</v>
      </c>
      <c r="J21" s="95">
        <v>69.8</v>
      </c>
      <c r="K21" s="107" t="s">
        <v>592</v>
      </c>
      <c r="L21" s="95">
        <v>78.900000000000006</v>
      </c>
    </row>
    <row r="22" spans="2:12" x14ac:dyDescent="0.2">
      <c r="B22" s="91" t="s">
        <v>537</v>
      </c>
      <c r="C22" s="96">
        <v>87.6</v>
      </c>
      <c r="D22" s="95">
        <v>79.599999999999994</v>
      </c>
      <c r="E22" s="95">
        <v>75.3</v>
      </c>
      <c r="F22" s="95">
        <v>80.3</v>
      </c>
      <c r="G22" s="107" t="s">
        <v>592</v>
      </c>
      <c r="H22" s="95">
        <v>85.9</v>
      </c>
      <c r="I22" s="95">
        <v>74.599999999999994</v>
      </c>
      <c r="J22" s="95">
        <v>77.7</v>
      </c>
      <c r="K22" s="107" t="s">
        <v>592</v>
      </c>
      <c r="L22" s="95">
        <v>104.5</v>
      </c>
    </row>
    <row r="23" spans="2:12" x14ac:dyDescent="0.2">
      <c r="C23" s="97"/>
    </row>
    <row r="24" spans="2:12" x14ac:dyDescent="0.2">
      <c r="B24" s="91" t="s">
        <v>536</v>
      </c>
      <c r="C24" s="96">
        <v>77.5</v>
      </c>
      <c r="D24" s="95">
        <v>76.099999999999994</v>
      </c>
      <c r="E24" s="95">
        <v>76</v>
      </c>
      <c r="F24" s="95">
        <v>80.5</v>
      </c>
      <c r="G24" s="107" t="s">
        <v>592</v>
      </c>
      <c r="H24" s="95">
        <v>76.3</v>
      </c>
      <c r="I24" s="95">
        <v>74.400000000000006</v>
      </c>
      <c r="J24" s="95">
        <v>64.8</v>
      </c>
      <c r="K24" s="107" t="s">
        <v>592</v>
      </c>
      <c r="L24" s="95">
        <v>79.8</v>
      </c>
    </row>
    <row r="25" spans="2:12" x14ac:dyDescent="0.2">
      <c r="B25" s="91" t="s">
        <v>535</v>
      </c>
      <c r="C25" s="96">
        <v>82.3</v>
      </c>
      <c r="D25" s="95">
        <v>83.3</v>
      </c>
      <c r="E25" s="95">
        <v>69.7</v>
      </c>
      <c r="F25" s="95">
        <v>79</v>
      </c>
      <c r="G25" s="107" t="s">
        <v>592</v>
      </c>
      <c r="H25" s="95">
        <v>75.7</v>
      </c>
      <c r="I25" s="95">
        <v>130.6</v>
      </c>
      <c r="J25" s="95">
        <v>60.6</v>
      </c>
      <c r="K25" s="107" t="s">
        <v>592</v>
      </c>
      <c r="L25" s="95">
        <v>79.5</v>
      </c>
    </row>
    <row r="26" spans="2:12" x14ac:dyDescent="0.2">
      <c r="B26" s="91" t="s">
        <v>534</v>
      </c>
      <c r="C26" s="96">
        <v>142.1</v>
      </c>
      <c r="D26" s="95">
        <v>120.4</v>
      </c>
      <c r="E26" s="95">
        <v>104.1</v>
      </c>
      <c r="F26" s="95">
        <v>119.3</v>
      </c>
      <c r="G26" s="107" t="s">
        <v>592</v>
      </c>
      <c r="H26" s="95">
        <v>127.5</v>
      </c>
      <c r="I26" s="95">
        <v>89.2</v>
      </c>
      <c r="J26" s="95">
        <v>161.1</v>
      </c>
      <c r="K26" s="107" t="s">
        <v>592</v>
      </c>
      <c r="L26" s="95">
        <v>186.9</v>
      </c>
    </row>
    <row r="27" spans="2:12" x14ac:dyDescent="0.2">
      <c r="C27" s="97"/>
    </row>
    <row r="28" spans="2:12" x14ac:dyDescent="0.2">
      <c r="B28" s="91" t="s">
        <v>457</v>
      </c>
      <c r="C28" s="96">
        <v>113</v>
      </c>
      <c r="D28" s="95">
        <v>122</v>
      </c>
      <c r="E28" s="95">
        <v>95.5</v>
      </c>
      <c r="F28" s="95">
        <v>163.1</v>
      </c>
      <c r="G28" s="107" t="s">
        <v>592</v>
      </c>
      <c r="H28" s="95">
        <v>86.5</v>
      </c>
      <c r="I28" s="95">
        <v>131.6</v>
      </c>
      <c r="J28" s="95">
        <v>72.099999999999994</v>
      </c>
      <c r="K28" s="107" t="s">
        <v>592</v>
      </c>
      <c r="L28" s="95">
        <v>92.8</v>
      </c>
    </row>
    <row r="29" spans="2:12" x14ac:dyDescent="0.2">
      <c r="B29" s="91" t="s">
        <v>533</v>
      </c>
      <c r="C29" s="96">
        <v>78.099999999999994</v>
      </c>
      <c r="D29" s="95">
        <v>76.8</v>
      </c>
      <c r="E29" s="95">
        <v>74.7</v>
      </c>
      <c r="F29" s="95">
        <v>88.1</v>
      </c>
      <c r="G29" s="107" t="s">
        <v>592</v>
      </c>
      <c r="H29" s="95">
        <v>67.400000000000006</v>
      </c>
      <c r="I29" s="95">
        <v>72.599999999999994</v>
      </c>
      <c r="J29" s="95">
        <v>64.8</v>
      </c>
      <c r="K29" s="107" t="s">
        <v>592</v>
      </c>
      <c r="L29" s="95">
        <v>79.8</v>
      </c>
    </row>
    <row r="30" spans="2:12" x14ac:dyDescent="0.2">
      <c r="B30" s="91" t="s">
        <v>532</v>
      </c>
      <c r="C30" s="96">
        <v>76.3</v>
      </c>
      <c r="D30" s="95">
        <v>74.8</v>
      </c>
      <c r="E30" s="95">
        <v>71.2</v>
      </c>
      <c r="F30" s="95">
        <v>82.9</v>
      </c>
      <c r="G30" s="107" t="s">
        <v>592</v>
      </c>
      <c r="H30" s="95">
        <v>68.599999999999994</v>
      </c>
      <c r="I30" s="95">
        <v>74.099999999999994</v>
      </c>
      <c r="J30" s="95">
        <v>63.1</v>
      </c>
      <c r="K30" s="107" t="s">
        <v>592</v>
      </c>
      <c r="L30" s="95">
        <v>79</v>
      </c>
    </row>
    <row r="31" spans="2:12" x14ac:dyDescent="0.2">
      <c r="C31" s="97"/>
    </row>
    <row r="32" spans="2:12" x14ac:dyDescent="0.2">
      <c r="B32" s="91" t="s">
        <v>456</v>
      </c>
      <c r="C32" s="96">
        <v>75.2</v>
      </c>
      <c r="D32" s="95">
        <v>72.7</v>
      </c>
      <c r="E32" s="95">
        <v>74.599999999999994</v>
      </c>
      <c r="F32" s="95">
        <v>82.1</v>
      </c>
      <c r="G32" s="107" t="s">
        <v>592</v>
      </c>
      <c r="H32" s="95">
        <v>61.4</v>
      </c>
      <c r="I32" s="95">
        <v>69.900000000000006</v>
      </c>
      <c r="J32" s="95">
        <v>60.7</v>
      </c>
      <c r="K32" s="107" t="s">
        <v>592</v>
      </c>
      <c r="L32" s="95">
        <v>80.099999999999994</v>
      </c>
    </row>
    <row r="33" spans="2:12" x14ac:dyDescent="0.2">
      <c r="B33" s="91" t="s">
        <v>531</v>
      </c>
      <c r="C33" s="96">
        <v>72.2</v>
      </c>
      <c r="D33" s="95">
        <v>73.400000000000006</v>
      </c>
      <c r="E33" s="95">
        <v>75.3</v>
      </c>
      <c r="F33" s="95">
        <v>78.900000000000006</v>
      </c>
      <c r="G33" s="107" t="s">
        <v>592</v>
      </c>
      <c r="H33" s="95">
        <v>63.5</v>
      </c>
      <c r="I33" s="95">
        <v>70.599999999999994</v>
      </c>
      <c r="J33" s="95">
        <v>71.099999999999994</v>
      </c>
      <c r="K33" s="107" t="s">
        <v>592</v>
      </c>
      <c r="L33" s="95">
        <v>68.900000000000006</v>
      </c>
    </row>
    <row r="34" spans="2:12" x14ac:dyDescent="0.2">
      <c r="B34" s="91" t="s">
        <v>530</v>
      </c>
      <c r="C34" s="96">
        <v>191.7</v>
      </c>
      <c r="D34" s="95">
        <v>170.3</v>
      </c>
      <c r="E34" s="95">
        <v>126.8</v>
      </c>
      <c r="F34" s="95">
        <v>206.6</v>
      </c>
      <c r="G34" s="107" t="s">
        <v>592</v>
      </c>
      <c r="H34" s="95">
        <v>145.30000000000001</v>
      </c>
      <c r="I34" s="95">
        <v>151.4</v>
      </c>
      <c r="J34" s="95">
        <v>160.80000000000001</v>
      </c>
      <c r="K34" s="107" t="s">
        <v>592</v>
      </c>
      <c r="L34" s="95">
        <v>235.9</v>
      </c>
    </row>
    <row r="35" spans="2:12" ht="18" thickBot="1" x14ac:dyDescent="0.25">
      <c r="B35" s="105"/>
      <c r="C35" s="93"/>
      <c r="D35" s="92"/>
      <c r="E35" s="92"/>
      <c r="F35" s="92"/>
      <c r="G35" s="92"/>
      <c r="H35" s="92"/>
      <c r="I35" s="92"/>
      <c r="J35" s="92"/>
      <c r="K35" s="92"/>
      <c r="L35" s="92"/>
    </row>
    <row r="36" spans="2:12" x14ac:dyDescent="0.2">
      <c r="C36" s="91" t="s">
        <v>569</v>
      </c>
      <c r="D36" s="95"/>
      <c r="E36" s="95"/>
      <c r="F36" s="95"/>
      <c r="G36" s="95"/>
      <c r="H36" s="95"/>
      <c r="I36" s="95"/>
      <c r="J36" s="95"/>
      <c r="K36" s="95"/>
      <c r="L36" s="95"/>
    </row>
    <row r="40" spans="2:12" x14ac:dyDescent="0.2">
      <c r="C40" s="100" t="s">
        <v>591</v>
      </c>
      <c r="E40" s="90"/>
    </row>
    <row r="41" spans="2:12" ht="18" thickBot="1" x14ac:dyDescent="0.25">
      <c r="B41" s="105"/>
      <c r="C41" s="105"/>
      <c r="D41" s="105"/>
      <c r="E41" s="105"/>
      <c r="F41" s="105"/>
      <c r="G41" s="105"/>
      <c r="H41" s="105"/>
      <c r="I41" s="105"/>
      <c r="J41" s="105"/>
      <c r="K41" s="106" t="s">
        <v>590</v>
      </c>
      <c r="L41" s="105"/>
    </row>
    <row r="42" spans="2:12" x14ac:dyDescent="0.2">
      <c r="C42" s="97"/>
      <c r="D42" s="104" t="s">
        <v>589</v>
      </c>
      <c r="E42" s="97"/>
      <c r="F42" s="97"/>
      <c r="G42" s="104" t="s">
        <v>588</v>
      </c>
      <c r="H42" s="97"/>
      <c r="I42" s="104" t="s">
        <v>587</v>
      </c>
      <c r="J42" s="97"/>
      <c r="K42" s="97"/>
      <c r="L42" s="97"/>
    </row>
    <row r="43" spans="2:12" x14ac:dyDescent="0.2">
      <c r="C43" s="104" t="s">
        <v>586</v>
      </c>
      <c r="D43" s="104" t="s">
        <v>585</v>
      </c>
      <c r="E43" s="104" t="s">
        <v>227</v>
      </c>
      <c r="F43" s="104" t="s">
        <v>226</v>
      </c>
      <c r="G43" s="104" t="s">
        <v>584</v>
      </c>
      <c r="H43" s="104" t="s">
        <v>583</v>
      </c>
      <c r="I43" s="104" t="s">
        <v>582</v>
      </c>
      <c r="J43" s="104" t="s">
        <v>581</v>
      </c>
      <c r="K43" s="104" t="s">
        <v>580</v>
      </c>
      <c r="L43" s="104" t="s">
        <v>579</v>
      </c>
    </row>
    <row r="44" spans="2:12" x14ac:dyDescent="0.2">
      <c r="B44" s="103"/>
      <c r="C44" s="101" t="s">
        <v>578</v>
      </c>
      <c r="D44" s="101" t="s">
        <v>577</v>
      </c>
      <c r="E44" s="102"/>
      <c r="F44" s="102"/>
      <c r="G44" s="101" t="s">
        <v>576</v>
      </c>
      <c r="H44" s="101" t="s">
        <v>575</v>
      </c>
      <c r="I44" s="101" t="s">
        <v>574</v>
      </c>
      <c r="J44" s="101" t="s">
        <v>573</v>
      </c>
      <c r="K44" s="102"/>
      <c r="L44" s="101" t="s">
        <v>572</v>
      </c>
    </row>
    <row r="45" spans="2:12" x14ac:dyDescent="0.2">
      <c r="C45" s="97"/>
    </row>
    <row r="46" spans="2:12" x14ac:dyDescent="0.2">
      <c r="B46" s="91" t="s">
        <v>523</v>
      </c>
      <c r="C46" s="96">
        <v>97.6</v>
      </c>
      <c r="D46" s="95">
        <v>97.6</v>
      </c>
      <c r="E46" s="95">
        <v>92</v>
      </c>
      <c r="F46" s="95">
        <v>97.5</v>
      </c>
      <c r="G46" s="95">
        <v>99.3</v>
      </c>
      <c r="H46" s="95">
        <v>100.8</v>
      </c>
      <c r="I46" s="95">
        <v>101.5</v>
      </c>
      <c r="J46" s="95">
        <v>94.6</v>
      </c>
      <c r="K46" s="95">
        <v>121.1</v>
      </c>
      <c r="L46" s="95">
        <v>98.2</v>
      </c>
    </row>
    <row r="47" spans="2:12" x14ac:dyDescent="0.2">
      <c r="B47" s="91" t="s">
        <v>543</v>
      </c>
      <c r="C47" s="96">
        <v>100</v>
      </c>
      <c r="D47" s="95">
        <v>100</v>
      </c>
      <c r="E47" s="95">
        <v>100</v>
      </c>
      <c r="F47" s="95">
        <v>100</v>
      </c>
      <c r="G47" s="95">
        <v>100</v>
      </c>
      <c r="H47" s="95">
        <v>100</v>
      </c>
      <c r="I47" s="95">
        <v>100</v>
      </c>
      <c r="J47" s="95">
        <v>100</v>
      </c>
      <c r="K47" s="95">
        <v>100</v>
      </c>
      <c r="L47" s="95">
        <v>100</v>
      </c>
    </row>
    <row r="48" spans="2:12" x14ac:dyDescent="0.2">
      <c r="B48" s="91" t="s">
        <v>542</v>
      </c>
      <c r="C48" s="96">
        <v>96.4</v>
      </c>
      <c r="D48" s="95">
        <v>97.3</v>
      </c>
      <c r="E48" s="95">
        <v>101.3</v>
      </c>
      <c r="F48" s="95">
        <v>96.8</v>
      </c>
      <c r="G48" s="95">
        <v>95.7</v>
      </c>
      <c r="H48" s="95">
        <v>84.2</v>
      </c>
      <c r="I48" s="95">
        <v>104.7</v>
      </c>
      <c r="J48" s="95">
        <v>99.2</v>
      </c>
      <c r="K48" s="95">
        <v>144.1</v>
      </c>
      <c r="L48" s="95">
        <v>94.5</v>
      </c>
    </row>
    <row r="49" spans="2:12" x14ac:dyDescent="0.2">
      <c r="B49" s="91" t="s">
        <v>541</v>
      </c>
      <c r="C49" s="96">
        <v>96.5</v>
      </c>
      <c r="D49" s="95">
        <v>94.9</v>
      </c>
      <c r="E49" s="95">
        <v>95.7</v>
      </c>
      <c r="F49" s="95">
        <v>96.9</v>
      </c>
      <c r="G49" s="95">
        <v>91.7</v>
      </c>
      <c r="H49" s="95">
        <v>90.2</v>
      </c>
      <c r="I49" s="95">
        <v>97.5</v>
      </c>
      <c r="J49" s="95">
        <v>92.3</v>
      </c>
      <c r="K49" s="95">
        <v>158.80000000000001</v>
      </c>
      <c r="L49" s="95">
        <v>99.5</v>
      </c>
    </row>
    <row r="50" spans="2:12" x14ac:dyDescent="0.2">
      <c r="B50" s="100" t="s">
        <v>600</v>
      </c>
      <c r="C50" s="99">
        <v>93.8</v>
      </c>
      <c r="D50" s="98">
        <v>90.2</v>
      </c>
      <c r="E50" s="98">
        <v>89.5</v>
      </c>
      <c r="F50" s="98">
        <v>95</v>
      </c>
      <c r="G50" s="98">
        <v>84.1</v>
      </c>
      <c r="H50" s="98">
        <v>90.9</v>
      </c>
      <c r="I50" s="98">
        <v>88.3</v>
      </c>
      <c r="J50" s="98">
        <v>84</v>
      </c>
      <c r="K50" s="98">
        <v>130.6</v>
      </c>
      <c r="L50" s="98">
        <v>101.1</v>
      </c>
    </row>
    <row r="51" spans="2:12" x14ac:dyDescent="0.2">
      <c r="C51" s="97"/>
    </row>
    <row r="52" spans="2:12" x14ac:dyDescent="0.2">
      <c r="B52" s="91" t="s">
        <v>570</v>
      </c>
      <c r="C52" s="96">
        <v>78.2</v>
      </c>
      <c r="D52" s="95">
        <v>75.7</v>
      </c>
      <c r="E52" s="95">
        <v>84.1</v>
      </c>
      <c r="F52" s="95">
        <v>73.5</v>
      </c>
      <c r="G52" s="95">
        <v>67.7</v>
      </c>
      <c r="H52" s="95">
        <v>83.3</v>
      </c>
      <c r="I52" s="95">
        <v>77</v>
      </c>
      <c r="J52" s="95">
        <v>62.7</v>
      </c>
      <c r="K52" s="95">
        <v>102.3</v>
      </c>
      <c r="L52" s="95">
        <v>83.9</v>
      </c>
    </row>
    <row r="53" spans="2:12" x14ac:dyDescent="0.2">
      <c r="B53" s="91" t="s">
        <v>538</v>
      </c>
      <c r="C53" s="96">
        <v>75.5</v>
      </c>
      <c r="D53" s="95">
        <v>75.2</v>
      </c>
      <c r="E53" s="95">
        <v>81.099999999999994</v>
      </c>
      <c r="F53" s="95">
        <v>78.3</v>
      </c>
      <c r="G53" s="95">
        <v>69.099999999999994</v>
      </c>
      <c r="H53" s="95">
        <v>78.599999999999994</v>
      </c>
      <c r="I53" s="95">
        <v>71.8</v>
      </c>
      <c r="J53" s="95">
        <v>65.8</v>
      </c>
      <c r="K53" s="95">
        <v>102.7</v>
      </c>
      <c r="L53" s="95">
        <v>76</v>
      </c>
    </row>
    <row r="54" spans="2:12" x14ac:dyDescent="0.2">
      <c r="B54" s="91" t="s">
        <v>537</v>
      </c>
      <c r="C54" s="96">
        <v>85.2</v>
      </c>
      <c r="D54" s="95">
        <v>77.8</v>
      </c>
      <c r="E54" s="95">
        <v>80.400000000000006</v>
      </c>
      <c r="F54" s="95">
        <v>78.3</v>
      </c>
      <c r="G54" s="95">
        <v>82</v>
      </c>
      <c r="H54" s="95">
        <v>85.9</v>
      </c>
      <c r="I54" s="95">
        <v>71.900000000000006</v>
      </c>
      <c r="J54" s="95">
        <v>75.5</v>
      </c>
      <c r="K54" s="95">
        <v>117.1</v>
      </c>
      <c r="L54" s="95">
        <v>100.6</v>
      </c>
    </row>
    <row r="55" spans="2:12" x14ac:dyDescent="0.2">
      <c r="C55" s="97"/>
    </row>
    <row r="56" spans="2:12" x14ac:dyDescent="0.2">
      <c r="B56" s="91" t="s">
        <v>536</v>
      </c>
      <c r="C56" s="96">
        <v>76.599999999999994</v>
      </c>
      <c r="D56" s="95">
        <v>75.3</v>
      </c>
      <c r="E56" s="95">
        <v>80.3</v>
      </c>
      <c r="F56" s="95">
        <v>79.2</v>
      </c>
      <c r="G56" s="95">
        <v>67.7</v>
      </c>
      <c r="H56" s="95">
        <v>79.8</v>
      </c>
      <c r="I56" s="95">
        <v>70.7</v>
      </c>
      <c r="J56" s="95">
        <v>63.8</v>
      </c>
      <c r="K56" s="95">
        <v>103.8</v>
      </c>
      <c r="L56" s="95">
        <v>79</v>
      </c>
    </row>
    <row r="57" spans="2:12" x14ac:dyDescent="0.2">
      <c r="B57" s="91" t="s">
        <v>535</v>
      </c>
      <c r="C57" s="96">
        <v>78.5</v>
      </c>
      <c r="D57" s="95">
        <v>78.900000000000006</v>
      </c>
      <c r="E57" s="95">
        <v>79</v>
      </c>
      <c r="F57" s="95">
        <v>77.099999999999994</v>
      </c>
      <c r="G57" s="95">
        <v>67.7</v>
      </c>
      <c r="H57" s="95">
        <v>78.599999999999994</v>
      </c>
      <c r="I57" s="95">
        <v>92.8</v>
      </c>
      <c r="J57" s="95">
        <v>60.8</v>
      </c>
      <c r="K57" s="95">
        <v>104.3</v>
      </c>
      <c r="L57" s="95">
        <v>77.3</v>
      </c>
    </row>
    <row r="58" spans="2:12" x14ac:dyDescent="0.2">
      <c r="B58" s="91" t="s">
        <v>534</v>
      </c>
      <c r="C58" s="96">
        <v>128.9</v>
      </c>
      <c r="D58" s="95">
        <v>109.7</v>
      </c>
      <c r="E58" s="95">
        <v>96.4</v>
      </c>
      <c r="F58" s="95">
        <v>104.2</v>
      </c>
      <c r="G58" s="95">
        <v>158</v>
      </c>
      <c r="H58" s="95">
        <v>124.5</v>
      </c>
      <c r="I58" s="95">
        <v>95.4</v>
      </c>
      <c r="J58" s="95">
        <v>145.69999999999999</v>
      </c>
      <c r="K58" s="95">
        <v>162.4</v>
      </c>
      <c r="L58" s="95">
        <v>168.5</v>
      </c>
    </row>
    <row r="59" spans="2:12" x14ac:dyDescent="0.2">
      <c r="C59" s="97"/>
    </row>
    <row r="60" spans="2:12" x14ac:dyDescent="0.2">
      <c r="B60" s="91" t="s">
        <v>457</v>
      </c>
      <c r="C60" s="96">
        <v>115.2</v>
      </c>
      <c r="D60" s="95">
        <v>118.4</v>
      </c>
      <c r="E60" s="95">
        <v>110.5</v>
      </c>
      <c r="F60" s="95">
        <v>139.4</v>
      </c>
      <c r="G60" s="95">
        <v>67.400000000000006</v>
      </c>
      <c r="H60" s="95">
        <v>111.5</v>
      </c>
      <c r="I60" s="95">
        <v>121.6</v>
      </c>
      <c r="J60" s="95">
        <v>83.1</v>
      </c>
      <c r="K60" s="95">
        <v>134.9</v>
      </c>
      <c r="L60" s="95">
        <v>108.6</v>
      </c>
    </row>
    <row r="61" spans="2:12" x14ac:dyDescent="0.2">
      <c r="B61" s="91" t="s">
        <v>533</v>
      </c>
      <c r="C61" s="96">
        <v>81.400000000000006</v>
      </c>
      <c r="D61" s="95">
        <v>82.7</v>
      </c>
      <c r="E61" s="95">
        <v>85.4</v>
      </c>
      <c r="F61" s="95">
        <v>92.6</v>
      </c>
      <c r="G61" s="95">
        <v>67.099999999999994</v>
      </c>
      <c r="H61" s="95">
        <v>73.2</v>
      </c>
      <c r="I61" s="95">
        <v>82.1</v>
      </c>
      <c r="J61" s="95">
        <v>67.400000000000006</v>
      </c>
      <c r="K61" s="95">
        <v>197</v>
      </c>
      <c r="L61" s="95">
        <v>78.599999999999994</v>
      </c>
    </row>
    <row r="62" spans="2:12" x14ac:dyDescent="0.2">
      <c r="B62" s="91" t="s">
        <v>532</v>
      </c>
      <c r="C62" s="96">
        <v>75.7</v>
      </c>
      <c r="D62" s="95">
        <v>76</v>
      </c>
      <c r="E62" s="95">
        <v>75.900000000000006</v>
      </c>
      <c r="F62" s="95">
        <v>79.3</v>
      </c>
      <c r="G62" s="95">
        <v>66.5</v>
      </c>
      <c r="H62" s="95">
        <v>77.3</v>
      </c>
      <c r="I62" s="95">
        <v>78.5</v>
      </c>
      <c r="J62" s="95">
        <v>65</v>
      </c>
      <c r="K62" s="95">
        <v>89.1</v>
      </c>
      <c r="L62" s="95">
        <v>75</v>
      </c>
    </row>
    <row r="63" spans="2:12" x14ac:dyDescent="0.2">
      <c r="C63" s="97"/>
    </row>
    <row r="64" spans="2:12" x14ac:dyDescent="0.2">
      <c r="B64" s="91" t="s">
        <v>456</v>
      </c>
      <c r="C64" s="96">
        <v>74.8</v>
      </c>
      <c r="D64" s="95">
        <v>74.2</v>
      </c>
      <c r="E64" s="95">
        <v>78.900000000000006</v>
      </c>
      <c r="F64" s="95">
        <v>79.099999999999994</v>
      </c>
      <c r="G64" s="95">
        <v>70.5</v>
      </c>
      <c r="H64" s="95">
        <v>68.2</v>
      </c>
      <c r="I64" s="95">
        <v>75</v>
      </c>
      <c r="J64" s="95">
        <v>64.2</v>
      </c>
      <c r="K64" s="95">
        <v>86.9</v>
      </c>
      <c r="L64" s="95">
        <v>75.8</v>
      </c>
    </row>
    <row r="65" spans="1:12" x14ac:dyDescent="0.2">
      <c r="B65" s="91" t="s">
        <v>531</v>
      </c>
      <c r="C65" s="96">
        <v>73.5</v>
      </c>
      <c r="D65" s="95">
        <v>75.099999999999994</v>
      </c>
      <c r="E65" s="95">
        <v>81.400000000000006</v>
      </c>
      <c r="F65" s="95">
        <v>77.7</v>
      </c>
      <c r="G65" s="95">
        <v>67.8</v>
      </c>
      <c r="H65" s="95">
        <v>72.3</v>
      </c>
      <c r="I65" s="95">
        <v>73.599999999999994</v>
      </c>
      <c r="J65" s="95">
        <v>70.400000000000006</v>
      </c>
      <c r="K65" s="95">
        <v>81.099999999999994</v>
      </c>
      <c r="L65" s="95">
        <v>70</v>
      </c>
    </row>
    <row r="66" spans="1:12" x14ac:dyDescent="0.2">
      <c r="B66" s="91" t="s">
        <v>530</v>
      </c>
      <c r="C66" s="96">
        <v>181.9</v>
      </c>
      <c r="D66" s="95">
        <v>163.69999999999999</v>
      </c>
      <c r="E66" s="95">
        <v>141</v>
      </c>
      <c r="F66" s="95">
        <v>180.4</v>
      </c>
      <c r="G66" s="95">
        <v>156.9</v>
      </c>
      <c r="H66" s="95">
        <v>158.30000000000001</v>
      </c>
      <c r="I66" s="95">
        <v>148.69999999999999</v>
      </c>
      <c r="J66" s="95">
        <v>183.5</v>
      </c>
      <c r="K66" s="95">
        <v>286.2</v>
      </c>
      <c r="L66" s="95">
        <v>219.9</v>
      </c>
    </row>
    <row r="67" spans="1:12" ht="18" thickBot="1" x14ac:dyDescent="0.25">
      <c r="B67" s="94"/>
      <c r="C67" s="93"/>
      <c r="D67" s="92"/>
      <c r="E67" s="92"/>
      <c r="F67" s="92"/>
      <c r="G67" s="92"/>
      <c r="H67" s="92"/>
      <c r="I67" s="92"/>
      <c r="J67" s="92"/>
      <c r="K67" s="92"/>
      <c r="L67" s="92"/>
    </row>
    <row r="68" spans="1:12" x14ac:dyDescent="0.2">
      <c r="B68" s="90"/>
      <c r="C68" s="91" t="s">
        <v>569</v>
      </c>
      <c r="D68" s="90"/>
      <c r="E68" s="90"/>
      <c r="F68" s="90"/>
      <c r="G68" s="90"/>
      <c r="H68" s="90"/>
      <c r="I68" s="90"/>
      <c r="J68" s="90"/>
      <c r="K68" s="90"/>
      <c r="L68" s="90"/>
    </row>
    <row r="69" spans="1:12" x14ac:dyDescent="0.2">
      <c r="A69" s="91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</row>
  </sheetData>
  <phoneticPr fontId="4"/>
  <pageMargins left="0.23000000000000004" right="0.23000000000000004" top="0.51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6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14.69921875" style="6" customWidth="1"/>
    <col min="3" max="3" width="8.69921875" style="6"/>
    <col min="4" max="4" width="10.69921875" style="6" customWidth="1"/>
    <col min="5" max="6" width="8.69921875" style="6"/>
    <col min="7" max="7" width="9.69921875" style="6" customWidth="1"/>
    <col min="8" max="8" width="8.69921875" style="6"/>
    <col min="9" max="11" width="9.69921875" style="6" customWidth="1"/>
    <col min="12" max="12" width="7.69921875" style="6" customWidth="1"/>
    <col min="13" max="16384" width="8.69921875" style="6"/>
  </cols>
  <sheetData>
    <row r="1" spans="1:12" x14ac:dyDescent="0.2">
      <c r="A1" s="5"/>
    </row>
    <row r="6" spans="1:12" x14ac:dyDescent="0.2">
      <c r="D6" s="1" t="s">
        <v>610</v>
      </c>
    </row>
    <row r="7" spans="1:12" x14ac:dyDescent="0.2">
      <c r="C7" s="1" t="s">
        <v>593</v>
      </c>
      <c r="G7" s="5" t="s">
        <v>601</v>
      </c>
    </row>
    <row r="8" spans="1:12" ht="18" thickBot="1" x14ac:dyDescent="0.25">
      <c r="B8" s="7"/>
      <c r="C8" s="20"/>
      <c r="D8" s="7"/>
      <c r="E8" s="7"/>
      <c r="F8" s="20"/>
      <c r="G8" s="20"/>
      <c r="H8" s="20"/>
      <c r="I8" s="20"/>
      <c r="J8" s="20"/>
      <c r="K8" s="8" t="s">
        <v>606</v>
      </c>
      <c r="L8" s="20"/>
    </row>
    <row r="9" spans="1:12" x14ac:dyDescent="0.2">
      <c r="C9" s="11"/>
      <c r="D9" s="9" t="s">
        <v>589</v>
      </c>
      <c r="E9" s="11"/>
      <c r="F9" s="11"/>
      <c r="G9" s="9" t="s">
        <v>588</v>
      </c>
      <c r="H9" s="11"/>
      <c r="I9" s="9" t="s">
        <v>587</v>
      </c>
      <c r="J9" s="11"/>
      <c r="K9" s="11"/>
      <c r="L9" s="11"/>
    </row>
    <row r="10" spans="1:12" x14ac:dyDescent="0.2">
      <c r="C10" s="9" t="s">
        <v>586</v>
      </c>
      <c r="D10" s="9" t="s">
        <v>585</v>
      </c>
      <c r="E10" s="9" t="s">
        <v>227</v>
      </c>
      <c r="F10" s="9" t="s">
        <v>226</v>
      </c>
      <c r="G10" s="9" t="s">
        <v>584</v>
      </c>
      <c r="H10" s="9" t="s">
        <v>583</v>
      </c>
      <c r="I10" s="9" t="s">
        <v>582</v>
      </c>
      <c r="J10" s="9" t="s">
        <v>581</v>
      </c>
      <c r="K10" s="9" t="s">
        <v>580</v>
      </c>
      <c r="L10" s="9" t="s">
        <v>579</v>
      </c>
    </row>
    <row r="11" spans="1:12" x14ac:dyDescent="0.2">
      <c r="B11" s="10"/>
      <c r="C11" s="14" t="s">
        <v>578</v>
      </c>
      <c r="D11" s="14" t="s">
        <v>577</v>
      </c>
      <c r="E11" s="25"/>
      <c r="F11" s="25"/>
      <c r="G11" s="14" t="s">
        <v>576</v>
      </c>
      <c r="H11" s="14" t="s">
        <v>575</v>
      </c>
      <c r="I11" s="14" t="s">
        <v>574</v>
      </c>
      <c r="J11" s="14" t="s">
        <v>573</v>
      </c>
      <c r="K11" s="25"/>
      <c r="L11" s="14" t="s">
        <v>572</v>
      </c>
    </row>
    <row r="12" spans="1:12" x14ac:dyDescent="0.2">
      <c r="C12" s="11"/>
    </row>
    <row r="13" spans="1:12" x14ac:dyDescent="0.2">
      <c r="B13" s="5" t="s">
        <v>609</v>
      </c>
      <c r="C13" s="86" t="s">
        <v>27</v>
      </c>
      <c r="D13" s="16">
        <v>40</v>
      </c>
      <c r="E13" s="16">
        <v>40</v>
      </c>
      <c r="F13" s="16">
        <v>38</v>
      </c>
      <c r="G13" s="16">
        <v>52</v>
      </c>
      <c r="H13" s="16">
        <v>43</v>
      </c>
      <c r="I13" s="16">
        <v>31</v>
      </c>
      <c r="J13" s="16">
        <v>48</v>
      </c>
      <c r="K13" s="27" t="s">
        <v>27</v>
      </c>
      <c r="L13" s="27" t="s">
        <v>27</v>
      </c>
    </row>
    <row r="14" spans="1:12" x14ac:dyDescent="0.2">
      <c r="B14" s="5" t="s">
        <v>608</v>
      </c>
      <c r="C14" s="86" t="s">
        <v>27</v>
      </c>
      <c r="D14" s="16">
        <v>74</v>
      </c>
      <c r="E14" s="16">
        <v>72</v>
      </c>
      <c r="F14" s="16">
        <v>74</v>
      </c>
      <c r="G14" s="16">
        <v>110</v>
      </c>
      <c r="H14" s="16">
        <v>79</v>
      </c>
      <c r="I14" s="16">
        <v>56</v>
      </c>
      <c r="J14" s="16">
        <v>68</v>
      </c>
      <c r="K14" s="27" t="s">
        <v>27</v>
      </c>
      <c r="L14" s="27" t="s">
        <v>27</v>
      </c>
    </row>
    <row r="15" spans="1:12" x14ac:dyDescent="0.2">
      <c r="B15" s="5" t="s">
        <v>607</v>
      </c>
      <c r="C15" s="28">
        <v>177</v>
      </c>
      <c r="D15" s="16">
        <v>174</v>
      </c>
      <c r="E15" s="16">
        <v>156</v>
      </c>
      <c r="F15" s="16">
        <v>173</v>
      </c>
      <c r="G15" s="16">
        <v>230</v>
      </c>
      <c r="H15" s="16">
        <v>191</v>
      </c>
      <c r="I15" s="16">
        <v>137</v>
      </c>
      <c r="J15" s="16">
        <v>180</v>
      </c>
      <c r="K15" s="27" t="s">
        <v>592</v>
      </c>
      <c r="L15" s="16">
        <v>189</v>
      </c>
    </row>
    <row r="16" spans="1:12" x14ac:dyDescent="0.2">
      <c r="B16" s="5" t="s">
        <v>546</v>
      </c>
      <c r="C16" s="28">
        <v>259</v>
      </c>
      <c r="D16" s="16">
        <v>254</v>
      </c>
      <c r="E16" s="16">
        <v>231</v>
      </c>
      <c r="F16" s="16">
        <v>256</v>
      </c>
      <c r="G16" s="16">
        <v>337</v>
      </c>
      <c r="H16" s="16">
        <v>278</v>
      </c>
      <c r="I16" s="16">
        <v>189</v>
      </c>
      <c r="J16" s="16">
        <v>260</v>
      </c>
      <c r="K16" s="27" t="s">
        <v>592</v>
      </c>
      <c r="L16" s="16">
        <v>277</v>
      </c>
    </row>
    <row r="17" spans="2:12" x14ac:dyDescent="0.2">
      <c r="B17" s="5" t="s">
        <v>545</v>
      </c>
      <c r="C17" s="28">
        <v>310</v>
      </c>
      <c r="D17" s="16">
        <v>304</v>
      </c>
      <c r="E17" s="16">
        <v>274</v>
      </c>
      <c r="F17" s="16">
        <v>325</v>
      </c>
      <c r="G17" s="16">
        <v>393</v>
      </c>
      <c r="H17" s="16">
        <v>322</v>
      </c>
      <c r="I17" s="16">
        <v>187</v>
      </c>
      <c r="J17" s="16">
        <v>358</v>
      </c>
      <c r="K17" s="27" t="s">
        <v>592</v>
      </c>
      <c r="L17" s="16">
        <v>328</v>
      </c>
    </row>
    <row r="18" spans="2:12" x14ac:dyDescent="0.2">
      <c r="B18" s="5" t="s">
        <v>20</v>
      </c>
      <c r="C18" s="28">
        <v>344</v>
      </c>
      <c r="D18" s="16">
        <v>336</v>
      </c>
      <c r="E18" s="16">
        <v>404</v>
      </c>
      <c r="F18" s="16">
        <v>355</v>
      </c>
      <c r="G18" s="27" t="s">
        <v>592</v>
      </c>
      <c r="H18" s="16">
        <v>366</v>
      </c>
      <c r="I18" s="16">
        <v>190</v>
      </c>
      <c r="J18" s="16">
        <v>421</v>
      </c>
      <c r="K18" s="27" t="s">
        <v>592</v>
      </c>
      <c r="L18" s="16">
        <v>363</v>
      </c>
    </row>
    <row r="19" spans="2:12" x14ac:dyDescent="0.2">
      <c r="C19" s="28"/>
      <c r="D19" s="16"/>
      <c r="E19" s="16"/>
      <c r="F19" s="16"/>
      <c r="G19" s="16"/>
      <c r="H19" s="16"/>
      <c r="I19" s="16"/>
      <c r="J19" s="16"/>
      <c r="K19" s="16"/>
      <c r="L19" s="16"/>
    </row>
    <row r="20" spans="2:12" x14ac:dyDescent="0.2">
      <c r="B20" s="5" t="s">
        <v>544</v>
      </c>
      <c r="C20" s="28">
        <v>371.4</v>
      </c>
      <c r="D20" s="16">
        <v>352.5</v>
      </c>
      <c r="E20" s="16">
        <v>413.5</v>
      </c>
      <c r="F20" s="16">
        <v>356.7</v>
      </c>
      <c r="G20" s="27" t="s">
        <v>592</v>
      </c>
      <c r="H20" s="16">
        <v>443.5</v>
      </c>
      <c r="I20" s="16">
        <v>218.7</v>
      </c>
      <c r="J20" s="16">
        <v>436.6</v>
      </c>
      <c r="K20" s="27" t="s">
        <v>592</v>
      </c>
      <c r="L20" s="16">
        <v>420</v>
      </c>
    </row>
    <row r="21" spans="2:12" x14ac:dyDescent="0.2">
      <c r="B21" s="5" t="s">
        <v>543</v>
      </c>
      <c r="C21" s="28">
        <v>376.66899999999998</v>
      </c>
      <c r="D21" s="16">
        <v>356.43400000000003</v>
      </c>
      <c r="E21" s="16">
        <v>419.38799999999998</v>
      </c>
      <c r="F21" s="16">
        <v>360.56200000000001</v>
      </c>
      <c r="G21" s="27" t="s">
        <v>592</v>
      </c>
      <c r="H21" s="16">
        <v>443.827</v>
      </c>
      <c r="I21" s="16">
        <v>224.501</v>
      </c>
      <c r="J21" s="16">
        <v>429.976</v>
      </c>
      <c r="K21" s="27" t="s">
        <v>592</v>
      </c>
      <c r="L21" s="16">
        <v>425.892</v>
      </c>
    </row>
    <row r="22" spans="2:12" x14ac:dyDescent="0.2">
      <c r="B22" s="5" t="s">
        <v>542</v>
      </c>
      <c r="C22" s="28">
        <v>381.01900000000001</v>
      </c>
      <c r="D22" s="16">
        <v>364.7</v>
      </c>
      <c r="E22" s="16">
        <v>466.541</v>
      </c>
      <c r="F22" s="16">
        <v>357.541</v>
      </c>
      <c r="G22" s="27" t="s">
        <v>592</v>
      </c>
      <c r="H22" s="16">
        <v>372.01299999999998</v>
      </c>
      <c r="I22" s="16">
        <v>274.69799999999998</v>
      </c>
      <c r="J22" s="16">
        <v>500.5</v>
      </c>
      <c r="K22" s="27" t="s">
        <v>592</v>
      </c>
      <c r="L22" s="16">
        <v>420.71499999999997</v>
      </c>
    </row>
    <row r="23" spans="2:12" x14ac:dyDescent="0.2">
      <c r="B23" s="5" t="s">
        <v>541</v>
      </c>
      <c r="C23" s="28">
        <v>388.32400000000001</v>
      </c>
      <c r="D23" s="16">
        <v>365.09899999999999</v>
      </c>
      <c r="E23" s="16">
        <v>463.19299999999998</v>
      </c>
      <c r="F23" s="16">
        <v>354.93299999999999</v>
      </c>
      <c r="G23" s="27" t="s">
        <v>592</v>
      </c>
      <c r="H23" s="16">
        <v>391.45699999999999</v>
      </c>
      <c r="I23" s="16">
        <v>278.90600000000001</v>
      </c>
      <c r="J23" s="16">
        <v>472.11099999999999</v>
      </c>
      <c r="K23" s="27" t="s">
        <v>592</v>
      </c>
      <c r="L23" s="16">
        <v>444.40800000000002</v>
      </c>
    </row>
    <row r="24" spans="2:12" x14ac:dyDescent="0.2">
      <c r="B24" s="1" t="s">
        <v>600</v>
      </c>
      <c r="C24" s="50">
        <v>385.298</v>
      </c>
      <c r="D24" s="3">
        <v>357.875</v>
      </c>
      <c r="E24" s="3">
        <v>452.76900000000001</v>
      </c>
      <c r="F24" s="3">
        <v>353.70400000000001</v>
      </c>
      <c r="G24" s="54" t="s">
        <v>592</v>
      </c>
      <c r="H24" s="3">
        <v>365.09300000000002</v>
      </c>
      <c r="I24" s="3">
        <v>272.10700000000003</v>
      </c>
      <c r="J24" s="3">
        <v>461.15699999999998</v>
      </c>
      <c r="K24" s="54" t="s">
        <v>592</v>
      </c>
      <c r="L24" s="3">
        <v>450.95600000000002</v>
      </c>
    </row>
    <row r="25" spans="2:12" x14ac:dyDescent="0.2">
      <c r="C25" s="11"/>
      <c r="G25" s="16"/>
      <c r="I25" s="3"/>
      <c r="K25" s="16"/>
    </row>
    <row r="26" spans="2:12" x14ac:dyDescent="0.2">
      <c r="B26" s="5" t="s">
        <v>570</v>
      </c>
      <c r="C26" s="28">
        <v>301.97300000000001</v>
      </c>
      <c r="D26" s="16">
        <v>282.34800000000001</v>
      </c>
      <c r="E26" s="16">
        <v>389.30599999999998</v>
      </c>
      <c r="F26" s="16">
        <v>257.58499999999998</v>
      </c>
      <c r="G26" s="27" t="s">
        <v>592</v>
      </c>
      <c r="H26" s="16">
        <v>336.54899999999998</v>
      </c>
      <c r="I26" s="16">
        <v>224.363</v>
      </c>
      <c r="J26" s="16">
        <v>334.52800000000002</v>
      </c>
      <c r="K26" s="27" t="s">
        <v>592</v>
      </c>
      <c r="L26" s="16">
        <v>350.05799999999999</v>
      </c>
    </row>
    <row r="27" spans="2:12" x14ac:dyDescent="0.2">
      <c r="B27" s="5" t="s">
        <v>538</v>
      </c>
      <c r="C27" s="28">
        <v>303.81900000000002</v>
      </c>
      <c r="D27" s="16">
        <v>290.58199999999999</v>
      </c>
      <c r="E27" s="16">
        <v>397.976</v>
      </c>
      <c r="F27" s="16">
        <v>276.63200000000001</v>
      </c>
      <c r="G27" s="27" t="s">
        <v>592</v>
      </c>
      <c r="H27" s="16">
        <v>318.79000000000002</v>
      </c>
      <c r="I27" s="16">
        <v>216.80600000000001</v>
      </c>
      <c r="J27" s="16">
        <v>376.8</v>
      </c>
      <c r="K27" s="27" t="s">
        <v>592</v>
      </c>
      <c r="L27" s="16">
        <v>335.73500000000001</v>
      </c>
    </row>
    <row r="28" spans="2:12" x14ac:dyDescent="0.2">
      <c r="B28" s="5" t="s">
        <v>537</v>
      </c>
      <c r="C28" s="28">
        <v>350.202</v>
      </c>
      <c r="D28" s="16">
        <v>309.178</v>
      </c>
      <c r="E28" s="16">
        <v>404.04</v>
      </c>
      <c r="F28" s="16">
        <v>282.399</v>
      </c>
      <c r="G28" s="27" t="s">
        <v>592</v>
      </c>
      <c r="H28" s="16">
        <v>371.92399999999998</v>
      </c>
      <c r="I28" s="16">
        <v>219.31700000000001</v>
      </c>
      <c r="J28" s="16">
        <v>424.202</v>
      </c>
      <c r="K28" s="27" t="s">
        <v>592</v>
      </c>
      <c r="L28" s="16">
        <v>449.267</v>
      </c>
    </row>
    <row r="29" spans="2:12" x14ac:dyDescent="0.2">
      <c r="B29" s="5" t="s">
        <v>536</v>
      </c>
      <c r="C29" s="28">
        <v>310.88</v>
      </c>
      <c r="D29" s="16">
        <v>296.93099999999998</v>
      </c>
      <c r="E29" s="16">
        <v>411.14800000000002</v>
      </c>
      <c r="F29" s="16">
        <v>283.30700000000002</v>
      </c>
      <c r="G29" s="27" t="s">
        <v>592</v>
      </c>
      <c r="H29" s="16">
        <v>331.43599999999998</v>
      </c>
      <c r="I29" s="16">
        <v>220.572</v>
      </c>
      <c r="J29" s="16">
        <v>357.19600000000003</v>
      </c>
      <c r="K29" s="27" t="s">
        <v>592</v>
      </c>
      <c r="L29" s="16">
        <v>344.62299999999999</v>
      </c>
    </row>
    <row r="30" spans="2:12" x14ac:dyDescent="0.2">
      <c r="B30" s="5" t="s">
        <v>535</v>
      </c>
      <c r="C30" s="28">
        <v>331.74099999999999</v>
      </c>
      <c r="D30" s="16">
        <v>326.40300000000002</v>
      </c>
      <c r="E30" s="16">
        <v>378.96499999999997</v>
      </c>
      <c r="F30" s="16">
        <v>278.02800000000002</v>
      </c>
      <c r="G30" s="27" t="s">
        <v>592</v>
      </c>
      <c r="H30" s="16">
        <v>329.22899999999998</v>
      </c>
      <c r="I30" s="16">
        <v>389.13600000000002</v>
      </c>
      <c r="J30" s="16">
        <v>336.23</v>
      </c>
      <c r="K30" s="27" t="s">
        <v>592</v>
      </c>
      <c r="L30" s="16">
        <v>344.495</v>
      </c>
    </row>
    <row r="31" spans="2:12" x14ac:dyDescent="0.2">
      <c r="B31" s="5" t="s">
        <v>534</v>
      </c>
      <c r="C31" s="28">
        <v>570.02</v>
      </c>
      <c r="D31" s="16">
        <v>469.62799999999999</v>
      </c>
      <c r="E31" s="16">
        <v>566.33699999999999</v>
      </c>
      <c r="F31" s="16">
        <v>417.25200000000001</v>
      </c>
      <c r="G31" s="27" t="s">
        <v>592</v>
      </c>
      <c r="H31" s="16">
        <v>551.64800000000002</v>
      </c>
      <c r="I31" s="16">
        <v>266.12</v>
      </c>
      <c r="J31" s="16">
        <v>893.91800000000001</v>
      </c>
      <c r="K31" s="27" t="s">
        <v>592</v>
      </c>
      <c r="L31" s="16">
        <v>806.92899999999997</v>
      </c>
    </row>
    <row r="32" spans="2:12" x14ac:dyDescent="0.2">
      <c r="C32" s="2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">
      <c r="B33" s="5" t="s">
        <v>457</v>
      </c>
      <c r="C33" s="28">
        <v>453.548</v>
      </c>
      <c r="D33" s="16">
        <v>476.05200000000002</v>
      </c>
      <c r="E33" s="16">
        <v>521.245</v>
      </c>
      <c r="F33" s="16">
        <v>568.798</v>
      </c>
      <c r="G33" s="27" t="s">
        <v>592</v>
      </c>
      <c r="H33" s="16">
        <v>373.93</v>
      </c>
      <c r="I33" s="16">
        <v>393.38400000000001</v>
      </c>
      <c r="J33" s="16">
        <v>401.72899999999998</v>
      </c>
      <c r="K33" s="27" t="s">
        <v>592</v>
      </c>
      <c r="L33" s="16">
        <v>400.709</v>
      </c>
    </row>
    <row r="34" spans="2:12" x14ac:dyDescent="0.2">
      <c r="B34" s="5" t="s">
        <v>533</v>
      </c>
      <c r="C34" s="28">
        <v>314.06200000000001</v>
      </c>
      <c r="D34" s="16">
        <v>300.512</v>
      </c>
      <c r="E34" s="16">
        <v>410.25299999999999</v>
      </c>
      <c r="F34" s="16">
        <v>307.22399999999999</v>
      </c>
      <c r="G34" s="27" t="s">
        <v>592</v>
      </c>
      <c r="H34" s="16">
        <v>291.15800000000002</v>
      </c>
      <c r="I34" s="16">
        <v>218.18600000000001</v>
      </c>
      <c r="J34" s="16">
        <v>363.05399999999997</v>
      </c>
      <c r="K34" s="27" t="s">
        <v>592</v>
      </c>
      <c r="L34" s="16">
        <v>345.875</v>
      </c>
    </row>
    <row r="35" spans="2:12" x14ac:dyDescent="0.2">
      <c r="B35" s="5" t="s">
        <v>532</v>
      </c>
      <c r="C35" s="28">
        <v>308.98599999999999</v>
      </c>
      <c r="D35" s="16">
        <v>294.33300000000003</v>
      </c>
      <c r="E35" s="16">
        <v>395.50700000000001</v>
      </c>
      <c r="F35" s="16">
        <v>290.14699999999999</v>
      </c>
      <c r="G35" s="27" t="s">
        <v>592</v>
      </c>
      <c r="H35" s="16">
        <v>298.09100000000001</v>
      </c>
      <c r="I35" s="16">
        <v>225.34800000000001</v>
      </c>
      <c r="J35" s="16">
        <v>356.94</v>
      </c>
      <c r="K35" s="27" t="s">
        <v>592</v>
      </c>
      <c r="L35" s="16">
        <v>344.33300000000003</v>
      </c>
    </row>
    <row r="36" spans="2:12" x14ac:dyDescent="0.2">
      <c r="B36" s="5" t="s">
        <v>456</v>
      </c>
      <c r="C36" s="28">
        <v>307.44799999999998</v>
      </c>
      <c r="D36" s="16">
        <v>288.64</v>
      </c>
      <c r="E36" s="16">
        <v>418.928</v>
      </c>
      <c r="F36" s="16">
        <v>288.83999999999997</v>
      </c>
      <c r="G36" s="27" t="s">
        <v>592</v>
      </c>
      <c r="H36" s="16">
        <v>268.52499999999998</v>
      </c>
      <c r="I36" s="16">
        <v>214.91800000000001</v>
      </c>
      <c r="J36" s="16">
        <v>348.30399999999997</v>
      </c>
      <c r="K36" s="27" t="s">
        <v>592</v>
      </c>
      <c r="L36" s="16">
        <v>352.56299999999999</v>
      </c>
    </row>
    <row r="37" spans="2:12" x14ac:dyDescent="0.2">
      <c r="B37" s="5" t="s">
        <v>531</v>
      </c>
      <c r="C37" s="28">
        <v>295.577</v>
      </c>
      <c r="D37" s="16">
        <v>292.07600000000002</v>
      </c>
      <c r="E37" s="16">
        <v>426.00799999999998</v>
      </c>
      <c r="F37" s="16">
        <v>277.83499999999998</v>
      </c>
      <c r="G37" s="27" t="s">
        <v>592</v>
      </c>
      <c r="H37" s="16">
        <v>278.13099999999997</v>
      </c>
      <c r="I37" s="16">
        <v>218.40199999999999</v>
      </c>
      <c r="J37" s="16">
        <v>409.91</v>
      </c>
      <c r="K37" s="27" t="s">
        <v>592</v>
      </c>
      <c r="L37" s="16">
        <v>303.92200000000003</v>
      </c>
    </row>
    <row r="38" spans="2:12" x14ac:dyDescent="0.2">
      <c r="B38" s="5" t="s">
        <v>530</v>
      </c>
      <c r="C38" s="28">
        <v>779.58900000000006</v>
      </c>
      <c r="D38" s="16">
        <v>673.46400000000006</v>
      </c>
      <c r="E38" s="16">
        <v>715.54899999999998</v>
      </c>
      <c r="F38" s="16">
        <v>719.97500000000002</v>
      </c>
      <c r="G38" s="27" t="s">
        <v>592</v>
      </c>
      <c r="H38" s="16">
        <v>631.00599999999997</v>
      </c>
      <c r="I38" s="16">
        <v>466.73599999999999</v>
      </c>
      <c r="J38" s="16">
        <v>925.125</v>
      </c>
      <c r="K38" s="27" t="s">
        <v>592</v>
      </c>
      <c r="L38" s="16">
        <v>1033.8720000000001</v>
      </c>
    </row>
    <row r="39" spans="2:12" ht="18" thickBot="1" x14ac:dyDescent="0.25">
      <c r="B39" s="7"/>
      <c r="C39" s="30"/>
      <c r="D39" s="19"/>
      <c r="E39" s="19"/>
      <c r="F39" s="19"/>
      <c r="G39" s="19"/>
      <c r="H39" s="19"/>
      <c r="I39" s="19"/>
      <c r="J39" s="19"/>
      <c r="K39" s="19"/>
      <c r="L39" s="19"/>
    </row>
    <row r="40" spans="2:12" x14ac:dyDescent="0.2">
      <c r="C40" s="5" t="s">
        <v>569</v>
      </c>
      <c r="D40" s="16"/>
      <c r="E40" s="16"/>
      <c r="F40" s="16"/>
      <c r="G40" s="16"/>
      <c r="H40" s="16"/>
      <c r="I40" s="16"/>
      <c r="J40" s="16"/>
      <c r="K40" s="16"/>
      <c r="L40" s="16"/>
    </row>
    <row r="42" spans="2:12" x14ac:dyDescent="0.2">
      <c r="C42" s="1" t="s">
        <v>591</v>
      </c>
      <c r="E42" s="4"/>
    </row>
    <row r="43" spans="2:12" ht="18" thickBot="1" x14ac:dyDescent="0.25">
      <c r="B43" s="7"/>
      <c r="C43" s="7"/>
      <c r="D43" s="7"/>
      <c r="E43" s="7"/>
      <c r="F43" s="7"/>
      <c r="G43" s="7"/>
      <c r="H43" s="7"/>
      <c r="I43" s="7"/>
      <c r="J43" s="7"/>
      <c r="K43" s="8" t="s">
        <v>606</v>
      </c>
      <c r="L43" s="7"/>
    </row>
    <row r="44" spans="2:12" x14ac:dyDescent="0.2">
      <c r="C44" s="11"/>
      <c r="D44" s="9" t="s">
        <v>589</v>
      </c>
      <c r="E44" s="11"/>
      <c r="F44" s="11"/>
      <c r="G44" s="9" t="s">
        <v>588</v>
      </c>
      <c r="H44" s="11"/>
      <c r="I44" s="9" t="s">
        <v>587</v>
      </c>
      <c r="J44" s="11"/>
      <c r="K44" s="11"/>
      <c r="L44" s="11"/>
    </row>
    <row r="45" spans="2:12" x14ac:dyDescent="0.2">
      <c r="C45" s="9" t="s">
        <v>586</v>
      </c>
      <c r="D45" s="9" t="s">
        <v>585</v>
      </c>
      <c r="E45" s="9" t="s">
        <v>227</v>
      </c>
      <c r="F45" s="9" t="s">
        <v>226</v>
      </c>
      <c r="G45" s="9" t="s">
        <v>584</v>
      </c>
      <c r="H45" s="9" t="s">
        <v>583</v>
      </c>
      <c r="I45" s="9" t="s">
        <v>582</v>
      </c>
      <c r="J45" s="9" t="s">
        <v>581</v>
      </c>
      <c r="K45" s="9" t="s">
        <v>580</v>
      </c>
      <c r="L45" s="9" t="s">
        <v>579</v>
      </c>
    </row>
    <row r="46" spans="2:12" x14ac:dyDescent="0.2">
      <c r="B46" s="10"/>
      <c r="C46" s="14" t="s">
        <v>578</v>
      </c>
      <c r="D46" s="14" t="s">
        <v>577</v>
      </c>
      <c r="E46" s="25"/>
      <c r="F46" s="25"/>
      <c r="G46" s="14" t="s">
        <v>576</v>
      </c>
      <c r="H46" s="14" t="s">
        <v>575</v>
      </c>
      <c r="I46" s="14" t="s">
        <v>574</v>
      </c>
      <c r="J46" s="14" t="s">
        <v>573</v>
      </c>
      <c r="K46" s="25"/>
      <c r="L46" s="14" t="s">
        <v>572</v>
      </c>
    </row>
    <row r="47" spans="2:12" x14ac:dyDescent="0.2">
      <c r="C47" s="11"/>
    </row>
    <row r="48" spans="2:12" x14ac:dyDescent="0.2">
      <c r="B48" s="5" t="s">
        <v>605</v>
      </c>
      <c r="C48" s="28">
        <v>321</v>
      </c>
      <c r="D48" s="16">
        <v>314</v>
      </c>
      <c r="E48" s="16">
        <v>329</v>
      </c>
      <c r="F48" s="16">
        <v>314</v>
      </c>
      <c r="G48" s="16">
        <v>520</v>
      </c>
      <c r="H48" s="16">
        <v>351</v>
      </c>
      <c r="I48" s="16">
        <v>237</v>
      </c>
      <c r="J48" s="16">
        <v>466</v>
      </c>
      <c r="K48" s="16">
        <v>271</v>
      </c>
      <c r="L48" s="16">
        <v>337</v>
      </c>
    </row>
    <row r="49" spans="2:12" x14ac:dyDescent="0.2">
      <c r="B49" s="5" t="s">
        <v>604</v>
      </c>
      <c r="C49" s="28">
        <v>335</v>
      </c>
      <c r="D49" s="16">
        <v>329</v>
      </c>
      <c r="E49" s="16">
        <v>372</v>
      </c>
      <c r="F49" s="16">
        <v>320</v>
      </c>
      <c r="G49" s="16">
        <v>556</v>
      </c>
      <c r="H49" s="16">
        <v>374</v>
      </c>
      <c r="I49" s="16">
        <v>258</v>
      </c>
      <c r="J49" s="16">
        <v>450</v>
      </c>
      <c r="K49" s="16">
        <v>258</v>
      </c>
      <c r="L49" s="16">
        <v>349</v>
      </c>
    </row>
    <row r="50" spans="2:12" x14ac:dyDescent="0.2">
      <c r="B50" s="5" t="s">
        <v>603</v>
      </c>
      <c r="C50" s="28">
        <v>327</v>
      </c>
      <c r="D50" s="16">
        <v>314</v>
      </c>
      <c r="E50" s="16">
        <v>349</v>
      </c>
      <c r="F50" s="16">
        <v>303</v>
      </c>
      <c r="G50" s="16">
        <v>624</v>
      </c>
      <c r="H50" s="16">
        <v>415</v>
      </c>
      <c r="I50" s="16">
        <v>236</v>
      </c>
      <c r="J50" s="16">
        <v>409</v>
      </c>
      <c r="K50" s="16">
        <v>244</v>
      </c>
      <c r="L50" s="16">
        <v>362</v>
      </c>
    </row>
    <row r="51" spans="2:12" x14ac:dyDescent="0.2">
      <c r="B51" s="5" t="s">
        <v>544</v>
      </c>
      <c r="C51" s="28">
        <v>342</v>
      </c>
      <c r="D51" s="16">
        <v>327</v>
      </c>
      <c r="E51" s="16">
        <v>333</v>
      </c>
      <c r="F51" s="16">
        <v>321</v>
      </c>
      <c r="G51" s="16">
        <v>587</v>
      </c>
      <c r="H51" s="16">
        <v>415</v>
      </c>
      <c r="I51" s="16">
        <v>259</v>
      </c>
      <c r="J51" s="16">
        <v>431</v>
      </c>
      <c r="K51" s="16">
        <v>303</v>
      </c>
      <c r="L51" s="16">
        <v>381</v>
      </c>
    </row>
    <row r="52" spans="2:12" x14ac:dyDescent="0.2">
      <c r="C52" s="11"/>
    </row>
    <row r="53" spans="2:12" x14ac:dyDescent="0.2">
      <c r="B53" s="5" t="s">
        <v>543</v>
      </c>
      <c r="C53" s="28">
        <v>345.51799999999997</v>
      </c>
      <c r="D53" s="16">
        <v>327.89100000000002</v>
      </c>
      <c r="E53" s="16">
        <v>349.30900000000003</v>
      </c>
      <c r="F53" s="16">
        <v>326.01799999999997</v>
      </c>
      <c r="G53" s="16">
        <v>600.41700000000003</v>
      </c>
      <c r="H53" s="16">
        <v>410.20299999999997</v>
      </c>
      <c r="I53" s="16">
        <v>247.17099999999999</v>
      </c>
      <c r="J53" s="16">
        <v>439.55900000000003</v>
      </c>
      <c r="K53" s="16">
        <v>250.273</v>
      </c>
      <c r="L53" s="16">
        <v>388.50400000000002</v>
      </c>
    </row>
    <row r="54" spans="2:12" x14ac:dyDescent="0.2">
      <c r="B54" s="5" t="s">
        <v>542</v>
      </c>
      <c r="C54" s="28">
        <v>334.589</v>
      </c>
      <c r="D54" s="16">
        <v>326.01400000000001</v>
      </c>
      <c r="E54" s="16">
        <v>374.50200000000001</v>
      </c>
      <c r="F54" s="16">
        <v>311.709</v>
      </c>
      <c r="G54" s="16">
        <v>540.22400000000005</v>
      </c>
      <c r="H54" s="16">
        <v>338.90100000000001</v>
      </c>
      <c r="I54" s="16">
        <v>273.55</v>
      </c>
      <c r="J54" s="16">
        <v>466.51499999999999</v>
      </c>
      <c r="K54" s="16">
        <v>338.99099999999999</v>
      </c>
      <c r="L54" s="16">
        <v>354.97199999999998</v>
      </c>
    </row>
    <row r="55" spans="2:12" x14ac:dyDescent="0.2">
      <c r="B55" s="5" t="s">
        <v>541</v>
      </c>
      <c r="C55" s="28">
        <v>341.81900000000002</v>
      </c>
      <c r="D55" s="16">
        <v>325.012</v>
      </c>
      <c r="E55" s="16">
        <v>367.96199999999999</v>
      </c>
      <c r="F55" s="16">
        <v>313.88499999999999</v>
      </c>
      <c r="G55" s="16">
        <v>532.27200000000005</v>
      </c>
      <c r="H55" s="16">
        <v>366.072</v>
      </c>
      <c r="I55" s="16">
        <v>260.32</v>
      </c>
      <c r="J55" s="16">
        <v>455.23899999999998</v>
      </c>
      <c r="K55" s="16">
        <v>381.68200000000002</v>
      </c>
      <c r="L55" s="16">
        <v>381.49099999999999</v>
      </c>
    </row>
    <row r="56" spans="2:12" x14ac:dyDescent="0.2">
      <c r="B56" s="1" t="s">
        <v>600</v>
      </c>
      <c r="C56" s="50">
        <v>337.38900000000001</v>
      </c>
      <c r="D56" s="3">
        <v>313.58199999999999</v>
      </c>
      <c r="E56" s="3">
        <v>357.24700000000001</v>
      </c>
      <c r="F56" s="3">
        <v>307.91500000000002</v>
      </c>
      <c r="G56" s="3">
        <v>497.90100000000001</v>
      </c>
      <c r="H56" s="3">
        <v>370.40300000000002</v>
      </c>
      <c r="I56" s="3">
        <v>238.21600000000001</v>
      </c>
      <c r="J56" s="3">
        <v>429.36399999999998</v>
      </c>
      <c r="K56" s="3">
        <v>306.62099999999998</v>
      </c>
      <c r="L56" s="3">
        <v>393.065</v>
      </c>
    </row>
    <row r="57" spans="2:12" x14ac:dyDescent="0.2">
      <c r="C57" s="11"/>
    </row>
    <row r="58" spans="2:12" x14ac:dyDescent="0.2">
      <c r="B58" s="5" t="s">
        <v>570</v>
      </c>
      <c r="C58" s="28">
        <v>277.548</v>
      </c>
      <c r="D58" s="16">
        <v>259.07</v>
      </c>
      <c r="E58" s="16">
        <v>327.149</v>
      </c>
      <c r="F58" s="16">
        <v>236.684</v>
      </c>
      <c r="G58" s="16">
        <v>394.15499999999997</v>
      </c>
      <c r="H58" s="16">
        <v>336.161</v>
      </c>
      <c r="I58" s="16">
        <v>205.25800000000001</v>
      </c>
      <c r="J58" s="16">
        <v>311.76</v>
      </c>
      <c r="K58" s="16">
        <v>246.46</v>
      </c>
      <c r="L58" s="16">
        <v>321.35399999999998</v>
      </c>
    </row>
    <row r="59" spans="2:12" x14ac:dyDescent="0.2">
      <c r="B59" s="5" t="s">
        <v>538</v>
      </c>
      <c r="C59" s="28">
        <v>268.22699999999998</v>
      </c>
      <c r="D59" s="16">
        <v>258.26</v>
      </c>
      <c r="E59" s="16">
        <v>316.91000000000003</v>
      </c>
      <c r="F59" s="16">
        <v>252.16900000000001</v>
      </c>
      <c r="G59" s="16">
        <v>403.53399999999999</v>
      </c>
      <c r="H59" s="16">
        <v>317.00200000000001</v>
      </c>
      <c r="I59" s="16">
        <v>191.46700000000001</v>
      </c>
      <c r="J59" s="16">
        <v>328.18799999999999</v>
      </c>
      <c r="K59" s="16">
        <v>247.65299999999999</v>
      </c>
      <c r="L59" s="16">
        <v>291.70299999999997</v>
      </c>
    </row>
    <row r="60" spans="2:12" x14ac:dyDescent="0.2">
      <c r="B60" s="5" t="s">
        <v>537</v>
      </c>
      <c r="C60" s="28">
        <v>304.779</v>
      </c>
      <c r="D60" s="16">
        <v>268.99</v>
      </c>
      <c r="E60" s="16">
        <v>316.97300000000001</v>
      </c>
      <c r="F60" s="16">
        <v>253.916</v>
      </c>
      <c r="G60" s="16">
        <v>482.56799999999998</v>
      </c>
      <c r="H60" s="16">
        <v>348.86099999999999</v>
      </c>
      <c r="I60" s="16">
        <v>193.54599999999999</v>
      </c>
      <c r="J60" s="16">
        <v>380.22699999999998</v>
      </c>
      <c r="K60" s="16">
        <v>284.56200000000001</v>
      </c>
      <c r="L60" s="16">
        <v>389.46</v>
      </c>
    </row>
    <row r="61" spans="2:12" x14ac:dyDescent="0.2">
      <c r="B61" s="5" t="s">
        <v>536</v>
      </c>
      <c r="C61" s="28">
        <v>275.04399999999998</v>
      </c>
      <c r="D61" s="16">
        <v>261.43599999999998</v>
      </c>
      <c r="E61" s="16">
        <v>318.33600000000001</v>
      </c>
      <c r="F61" s="16">
        <v>257.71800000000002</v>
      </c>
      <c r="G61" s="16">
        <v>400.74799999999999</v>
      </c>
      <c r="H61" s="16">
        <v>325.70600000000002</v>
      </c>
      <c r="I61" s="16">
        <v>191.2</v>
      </c>
      <c r="J61" s="16">
        <v>323.58</v>
      </c>
      <c r="K61" s="16">
        <v>253.26300000000001</v>
      </c>
      <c r="L61" s="16">
        <v>307.221</v>
      </c>
    </row>
    <row r="62" spans="2:12" x14ac:dyDescent="0.2">
      <c r="B62" s="5" t="s">
        <v>535</v>
      </c>
      <c r="C62" s="28">
        <v>282.66699999999997</v>
      </c>
      <c r="D62" s="16">
        <v>274.65699999999998</v>
      </c>
      <c r="E62" s="16">
        <v>314.49799999999999</v>
      </c>
      <c r="F62" s="16">
        <v>251.08099999999999</v>
      </c>
      <c r="G62" s="16">
        <v>400.80900000000003</v>
      </c>
      <c r="H62" s="16">
        <v>320.8</v>
      </c>
      <c r="I62" s="16">
        <v>251.34700000000001</v>
      </c>
      <c r="J62" s="16">
        <v>309.20699999999999</v>
      </c>
      <c r="K62" s="16">
        <v>254.87200000000001</v>
      </c>
      <c r="L62" s="16">
        <v>301.36200000000002</v>
      </c>
    </row>
    <row r="63" spans="2:12" x14ac:dyDescent="0.2">
      <c r="B63" s="5" t="s">
        <v>534</v>
      </c>
      <c r="C63" s="28">
        <v>463.03</v>
      </c>
      <c r="D63" s="16">
        <v>380.61099999999999</v>
      </c>
      <c r="E63" s="16">
        <v>382.99700000000001</v>
      </c>
      <c r="F63" s="16">
        <v>337.36700000000002</v>
      </c>
      <c r="G63" s="16">
        <v>933.64</v>
      </c>
      <c r="H63" s="16">
        <v>506.072</v>
      </c>
      <c r="I63" s="16">
        <v>257.26900000000001</v>
      </c>
      <c r="J63" s="16">
        <v>739.46900000000005</v>
      </c>
      <c r="K63" s="16">
        <v>395.47300000000001</v>
      </c>
      <c r="L63" s="16">
        <v>654.04899999999998</v>
      </c>
    </row>
    <row r="64" spans="2:12" x14ac:dyDescent="0.2">
      <c r="C64" s="28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2">
      <c r="B65" s="5" t="s">
        <v>457</v>
      </c>
      <c r="C65" s="28">
        <v>413.548</v>
      </c>
      <c r="D65" s="16">
        <v>410.267</v>
      </c>
      <c r="E65" s="16">
        <v>439.53500000000003</v>
      </c>
      <c r="F65" s="16">
        <v>450.65899999999999</v>
      </c>
      <c r="G65" s="16">
        <v>398.20499999999998</v>
      </c>
      <c r="H65" s="16">
        <v>452.541</v>
      </c>
      <c r="I65" s="16">
        <v>327.83100000000002</v>
      </c>
      <c r="J65" s="16">
        <v>422.70400000000001</v>
      </c>
      <c r="K65" s="16">
        <v>328.29500000000002</v>
      </c>
      <c r="L65" s="16">
        <v>421.17399999999998</v>
      </c>
    </row>
    <row r="66" spans="1:12" x14ac:dyDescent="0.2">
      <c r="B66" s="5" t="s">
        <v>533</v>
      </c>
      <c r="C66" s="28">
        <v>292.553</v>
      </c>
      <c r="D66" s="16">
        <v>286.93599999999998</v>
      </c>
      <c r="E66" s="16">
        <v>340.471</v>
      </c>
      <c r="F66" s="16">
        <v>299.46300000000002</v>
      </c>
      <c r="G66" s="16">
        <v>397.07</v>
      </c>
      <c r="H66" s="16">
        <v>297.26799999999997</v>
      </c>
      <c r="I66" s="16">
        <v>221.38200000000001</v>
      </c>
      <c r="J66" s="16">
        <v>343.48899999999998</v>
      </c>
      <c r="K66" s="16">
        <v>479.64699999999999</v>
      </c>
      <c r="L66" s="16">
        <v>305.49</v>
      </c>
    </row>
    <row r="67" spans="1:12" x14ac:dyDescent="0.2">
      <c r="B67" s="5" t="s">
        <v>532</v>
      </c>
      <c r="C67" s="28">
        <v>274.10399999999998</v>
      </c>
      <c r="D67" s="16">
        <v>265.988</v>
      </c>
      <c r="E67" s="16">
        <v>305.51600000000002</v>
      </c>
      <c r="F67" s="16">
        <v>257.78899999999999</v>
      </c>
      <c r="G67" s="16">
        <v>396.71800000000002</v>
      </c>
      <c r="H67" s="16">
        <v>315.66300000000001</v>
      </c>
      <c r="I67" s="16">
        <v>213.238</v>
      </c>
      <c r="J67" s="16">
        <v>334.17599999999999</v>
      </c>
      <c r="K67" s="16">
        <v>218.4</v>
      </c>
      <c r="L67" s="16">
        <v>292.77699999999999</v>
      </c>
    </row>
    <row r="68" spans="1:12" x14ac:dyDescent="0.2">
      <c r="B68" s="5" t="s">
        <v>456</v>
      </c>
      <c r="C68" s="28">
        <v>272.68400000000003</v>
      </c>
      <c r="D68" s="16">
        <v>261.39299999999997</v>
      </c>
      <c r="E68" s="16">
        <v>320.649</v>
      </c>
      <c r="F68" s="16">
        <v>258.762</v>
      </c>
      <c r="G68" s="16">
        <v>423.85300000000001</v>
      </c>
      <c r="H68" s="16">
        <v>280.68599999999998</v>
      </c>
      <c r="I68" s="16">
        <v>205.27500000000001</v>
      </c>
      <c r="J68" s="16">
        <v>333.6</v>
      </c>
      <c r="K68" s="16">
        <v>214.73400000000001</v>
      </c>
      <c r="L68" s="16">
        <v>298.92599999999999</v>
      </c>
    </row>
    <row r="69" spans="1:12" x14ac:dyDescent="0.2">
      <c r="B69" s="5" t="s">
        <v>531</v>
      </c>
      <c r="C69" s="28">
        <v>268.45</v>
      </c>
      <c r="D69" s="16">
        <v>265.08300000000003</v>
      </c>
      <c r="E69" s="16">
        <v>332.36</v>
      </c>
      <c r="F69" s="16">
        <v>254.64500000000001</v>
      </c>
      <c r="G69" s="16">
        <v>408.65800000000002</v>
      </c>
      <c r="H69" s="16">
        <v>297.66399999999999</v>
      </c>
      <c r="I69" s="16">
        <v>201.792</v>
      </c>
      <c r="J69" s="16">
        <v>366.88499999999999</v>
      </c>
      <c r="K69" s="16">
        <v>200.90899999999999</v>
      </c>
      <c r="L69" s="16">
        <v>276.34699999999998</v>
      </c>
    </row>
    <row r="70" spans="1:12" x14ac:dyDescent="0.2">
      <c r="B70" s="5" t="s">
        <v>530</v>
      </c>
      <c r="C70" s="28">
        <v>659.78399999999999</v>
      </c>
      <c r="D70" s="16">
        <v>573.84799999999996</v>
      </c>
      <c r="E70" s="16">
        <v>572.07899999999995</v>
      </c>
      <c r="F70" s="16">
        <v>586.45600000000002</v>
      </c>
      <c r="G70" s="16">
        <v>939.15099999999995</v>
      </c>
      <c r="H70" s="16">
        <v>646.32100000000003</v>
      </c>
      <c r="I70" s="16">
        <v>405.15899999999999</v>
      </c>
      <c r="J70" s="16">
        <v>951.21500000000003</v>
      </c>
      <c r="K70" s="16">
        <v>703.18100000000004</v>
      </c>
      <c r="L70" s="16">
        <v>862.23599999999999</v>
      </c>
    </row>
    <row r="71" spans="1:12" ht="18" thickBot="1" x14ac:dyDescent="0.25">
      <c r="B71" s="20"/>
      <c r="C71" s="30"/>
      <c r="D71" s="19"/>
      <c r="E71" s="19"/>
      <c r="F71" s="19"/>
      <c r="G71" s="19"/>
      <c r="H71" s="19"/>
      <c r="I71" s="19"/>
      <c r="J71" s="19"/>
      <c r="K71" s="19"/>
      <c r="L71" s="19"/>
    </row>
    <row r="72" spans="1:12" x14ac:dyDescent="0.2">
      <c r="B72" s="4"/>
      <c r="C72" s="5" t="s">
        <v>569</v>
      </c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</sheetData>
  <phoneticPr fontId="4"/>
  <pageMargins left="0.23000000000000004" right="0.23000000000000004" top="1" bottom="1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8.69921875" defaultRowHeight="17.25" x14ac:dyDescent="0.2"/>
  <cols>
    <col min="1" max="1" width="10.69921875" style="89" customWidth="1"/>
    <col min="2" max="2" width="14.69921875" style="89" customWidth="1"/>
    <col min="3" max="3" width="8.69921875" style="89"/>
    <col min="4" max="4" width="10.69921875" style="89" customWidth="1"/>
    <col min="5" max="6" width="8.69921875" style="89"/>
    <col min="7" max="7" width="9.69921875" style="89" customWidth="1"/>
    <col min="8" max="8" width="8.69921875" style="89"/>
    <col min="9" max="11" width="9.69921875" style="89" customWidth="1"/>
    <col min="12" max="12" width="7.69921875" style="89" customWidth="1"/>
    <col min="13" max="16384" width="8.69921875" style="89"/>
  </cols>
  <sheetData>
    <row r="1" spans="1:12" x14ac:dyDescent="0.2">
      <c r="A1" s="91"/>
    </row>
    <row r="6" spans="1:12" x14ac:dyDescent="0.2">
      <c r="D6" s="100" t="s">
        <v>616</v>
      </c>
    </row>
    <row r="7" spans="1:12" x14ac:dyDescent="0.2">
      <c r="C7" s="100" t="s">
        <v>593</v>
      </c>
      <c r="G7" s="91" t="s">
        <v>601</v>
      </c>
    </row>
    <row r="8" spans="1:12" ht="18" thickBot="1" x14ac:dyDescent="0.25">
      <c r="B8" s="105"/>
      <c r="C8" s="94"/>
      <c r="D8" s="105"/>
      <c r="E8" s="105"/>
      <c r="F8" s="94"/>
      <c r="G8" s="94"/>
      <c r="H8" s="94"/>
      <c r="I8" s="94"/>
      <c r="J8" s="94"/>
      <c r="K8" s="106" t="s">
        <v>615</v>
      </c>
      <c r="L8" s="105"/>
    </row>
    <row r="9" spans="1:12" x14ac:dyDescent="0.2">
      <c r="C9" s="97"/>
      <c r="D9" s="104" t="s">
        <v>589</v>
      </c>
      <c r="E9" s="97"/>
      <c r="F9" s="97"/>
      <c r="G9" s="104" t="s">
        <v>588</v>
      </c>
      <c r="H9" s="97"/>
      <c r="I9" s="104" t="s">
        <v>587</v>
      </c>
      <c r="J9" s="97"/>
      <c r="K9" s="97"/>
      <c r="L9" s="97"/>
    </row>
    <row r="10" spans="1:12" x14ac:dyDescent="0.2">
      <c r="C10" s="104" t="s">
        <v>586</v>
      </c>
      <c r="D10" s="104" t="s">
        <v>585</v>
      </c>
      <c r="E10" s="104" t="s">
        <v>227</v>
      </c>
      <c r="F10" s="104" t="s">
        <v>226</v>
      </c>
      <c r="G10" s="104" t="s">
        <v>584</v>
      </c>
      <c r="H10" s="104" t="s">
        <v>583</v>
      </c>
      <c r="I10" s="104" t="s">
        <v>582</v>
      </c>
      <c r="J10" s="104" t="s">
        <v>581</v>
      </c>
      <c r="K10" s="109" t="s">
        <v>283</v>
      </c>
      <c r="L10" s="104" t="s">
        <v>579</v>
      </c>
    </row>
    <row r="11" spans="1:12" x14ac:dyDescent="0.2">
      <c r="B11" s="103"/>
      <c r="C11" s="101" t="s">
        <v>578</v>
      </c>
      <c r="D11" s="101" t="s">
        <v>577</v>
      </c>
      <c r="E11" s="102"/>
      <c r="F11" s="102"/>
      <c r="G11" s="101" t="s">
        <v>576</v>
      </c>
      <c r="H11" s="101" t="s">
        <v>575</v>
      </c>
      <c r="I11" s="101" t="s">
        <v>574</v>
      </c>
      <c r="J11" s="101" t="s">
        <v>573</v>
      </c>
      <c r="K11" s="102"/>
      <c r="L11" s="101" t="s">
        <v>572</v>
      </c>
    </row>
    <row r="12" spans="1:12" x14ac:dyDescent="0.2">
      <c r="C12" s="97"/>
    </row>
    <row r="13" spans="1:12" x14ac:dyDescent="0.2">
      <c r="B13" s="91" t="s">
        <v>609</v>
      </c>
      <c r="C13" s="112" t="s">
        <v>27</v>
      </c>
      <c r="D13" s="95">
        <v>23.6</v>
      </c>
      <c r="E13" s="95">
        <v>24.8</v>
      </c>
      <c r="F13" s="95">
        <v>23.2</v>
      </c>
      <c r="G13" s="95">
        <v>23</v>
      </c>
      <c r="H13" s="95">
        <v>23.4</v>
      </c>
      <c r="I13" s="95">
        <v>24.8</v>
      </c>
      <c r="J13" s="95">
        <v>24.1</v>
      </c>
      <c r="K13" s="107" t="s">
        <v>27</v>
      </c>
      <c r="L13" s="107" t="s">
        <v>27</v>
      </c>
    </row>
    <row r="14" spans="1:12" x14ac:dyDescent="0.2">
      <c r="B14" s="91" t="s">
        <v>608</v>
      </c>
      <c r="C14" s="112" t="s">
        <v>27</v>
      </c>
      <c r="D14" s="95">
        <v>22.6</v>
      </c>
      <c r="E14" s="95">
        <v>22.9</v>
      </c>
      <c r="F14" s="95">
        <v>22.7</v>
      </c>
      <c r="G14" s="95">
        <v>23.2</v>
      </c>
      <c r="H14" s="95">
        <v>22.2</v>
      </c>
      <c r="I14" s="95">
        <v>23.7</v>
      </c>
      <c r="J14" s="95">
        <v>21.6</v>
      </c>
      <c r="K14" s="107" t="s">
        <v>27</v>
      </c>
      <c r="L14" s="107" t="s">
        <v>27</v>
      </c>
    </row>
    <row r="15" spans="1:12" x14ac:dyDescent="0.2">
      <c r="B15" s="91" t="s">
        <v>607</v>
      </c>
      <c r="C15" s="96">
        <v>21.9</v>
      </c>
      <c r="D15" s="95">
        <v>21.6</v>
      </c>
      <c r="E15" s="95">
        <v>22.7</v>
      </c>
      <c r="F15" s="95">
        <v>20.9</v>
      </c>
      <c r="G15" s="95">
        <v>20.399999999999999</v>
      </c>
      <c r="H15" s="95">
        <v>22.2</v>
      </c>
      <c r="I15" s="95">
        <v>23.3</v>
      </c>
      <c r="J15" s="95">
        <v>22.2</v>
      </c>
      <c r="K15" s="107" t="s">
        <v>592</v>
      </c>
      <c r="L15" s="95">
        <v>22.9</v>
      </c>
    </row>
    <row r="16" spans="1:12" x14ac:dyDescent="0.2">
      <c r="B16" s="91" t="s">
        <v>546</v>
      </c>
      <c r="C16" s="96">
        <v>21.9</v>
      </c>
      <c r="D16" s="95">
        <v>21.6</v>
      </c>
      <c r="E16" s="95">
        <v>23.6</v>
      </c>
      <c r="F16" s="95">
        <v>21.3</v>
      </c>
      <c r="G16" s="95">
        <v>21.3</v>
      </c>
      <c r="H16" s="95">
        <v>21.4</v>
      </c>
      <c r="I16" s="95">
        <v>23.3</v>
      </c>
      <c r="J16" s="95">
        <v>20.9</v>
      </c>
      <c r="K16" s="107" t="s">
        <v>592</v>
      </c>
      <c r="L16" s="95">
        <v>22.8</v>
      </c>
    </row>
    <row r="17" spans="2:12" x14ac:dyDescent="0.2">
      <c r="B17" s="91" t="s">
        <v>545</v>
      </c>
      <c r="C17" s="96">
        <v>21.9</v>
      </c>
      <c r="D17" s="95">
        <v>21.8</v>
      </c>
      <c r="E17" s="95">
        <v>23.5</v>
      </c>
      <c r="F17" s="95">
        <v>21.3</v>
      </c>
      <c r="G17" s="95">
        <v>19.7</v>
      </c>
      <c r="H17" s="95">
        <v>21.1</v>
      </c>
      <c r="I17" s="95">
        <v>23</v>
      </c>
      <c r="J17" s="95">
        <v>22.6</v>
      </c>
      <c r="K17" s="107" t="s">
        <v>592</v>
      </c>
      <c r="L17" s="95">
        <v>22.3</v>
      </c>
    </row>
    <row r="18" spans="2:12" x14ac:dyDescent="0.2">
      <c r="B18" s="91" t="s">
        <v>20</v>
      </c>
      <c r="C18" s="96">
        <v>21.7</v>
      </c>
      <c r="D18" s="95">
        <v>21.7</v>
      </c>
      <c r="E18" s="95">
        <v>22.6</v>
      </c>
      <c r="F18" s="95">
        <v>21.2</v>
      </c>
      <c r="G18" s="107" t="s">
        <v>592</v>
      </c>
      <c r="H18" s="95">
        <v>21.9</v>
      </c>
      <c r="I18" s="95">
        <v>22.9</v>
      </c>
      <c r="J18" s="95">
        <v>20.6</v>
      </c>
      <c r="K18" s="107" t="s">
        <v>592</v>
      </c>
      <c r="L18" s="95">
        <v>21.7</v>
      </c>
    </row>
    <row r="19" spans="2:12" x14ac:dyDescent="0.2">
      <c r="C19" s="96"/>
      <c r="D19" s="95"/>
      <c r="E19" s="95"/>
      <c r="F19" s="95"/>
      <c r="G19" s="95"/>
      <c r="H19" s="95"/>
      <c r="I19" s="95"/>
      <c r="J19" s="95"/>
      <c r="K19" s="95"/>
      <c r="L19" s="95"/>
    </row>
    <row r="20" spans="2:12" x14ac:dyDescent="0.2">
      <c r="B20" s="91" t="s">
        <v>544</v>
      </c>
      <c r="C20" s="96">
        <v>20.3</v>
      </c>
      <c r="D20" s="95">
        <v>20.3</v>
      </c>
      <c r="E20" s="95">
        <v>20.9</v>
      </c>
      <c r="F20" s="95">
        <v>20.2</v>
      </c>
      <c r="G20" s="107" t="s">
        <v>592</v>
      </c>
      <c r="H20" s="95">
        <v>20.100000000000001</v>
      </c>
      <c r="I20" s="95">
        <v>21</v>
      </c>
      <c r="J20" s="95">
        <v>19.3</v>
      </c>
      <c r="K20" s="107" t="s">
        <v>592</v>
      </c>
      <c r="L20" s="95">
        <v>20.2</v>
      </c>
    </row>
    <row r="21" spans="2:12" x14ac:dyDescent="0.2">
      <c r="B21" s="91" t="s">
        <v>543</v>
      </c>
      <c r="C21" s="96">
        <v>20.100000000000001</v>
      </c>
      <c r="D21" s="95">
        <v>20.2</v>
      </c>
      <c r="E21" s="95">
        <v>20.9</v>
      </c>
      <c r="F21" s="95">
        <v>20.2</v>
      </c>
      <c r="G21" s="107" t="s">
        <v>592</v>
      </c>
      <c r="H21" s="95">
        <v>19.899999999999999</v>
      </c>
      <c r="I21" s="95">
        <v>20.6</v>
      </c>
      <c r="J21" s="95">
        <v>19.399999999999999</v>
      </c>
      <c r="K21" s="107" t="s">
        <v>592</v>
      </c>
      <c r="L21" s="95">
        <v>19.899999999999999</v>
      </c>
    </row>
    <row r="22" spans="2:12" x14ac:dyDescent="0.2">
      <c r="B22" s="91" t="s">
        <v>542</v>
      </c>
      <c r="C22" s="96">
        <v>20.5</v>
      </c>
      <c r="D22" s="95">
        <v>20.7</v>
      </c>
      <c r="E22" s="95">
        <v>21.1</v>
      </c>
      <c r="F22" s="95">
        <v>20.2</v>
      </c>
      <c r="G22" s="107" t="s">
        <v>592</v>
      </c>
      <c r="H22" s="95">
        <v>20.9</v>
      </c>
      <c r="I22" s="95">
        <v>21.9</v>
      </c>
      <c r="J22" s="95">
        <v>19.2</v>
      </c>
      <c r="K22" s="107" t="s">
        <v>592</v>
      </c>
      <c r="L22" s="95">
        <v>20.100000000000001</v>
      </c>
    </row>
    <row r="23" spans="2:12" x14ac:dyDescent="0.2">
      <c r="B23" s="91" t="s">
        <v>541</v>
      </c>
      <c r="C23" s="96">
        <v>20.2</v>
      </c>
      <c r="D23" s="95">
        <v>20.399999999999999</v>
      </c>
      <c r="E23" s="95">
        <v>20.9</v>
      </c>
      <c r="F23" s="95">
        <v>20</v>
      </c>
      <c r="G23" s="107" t="s">
        <v>592</v>
      </c>
      <c r="H23" s="95">
        <v>19.8</v>
      </c>
      <c r="I23" s="95">
        <v>21.7</v>
      </c>
      <c r="J23" s="95">
        <v>19.3</v>
      </c>
      <c r="K23" s="107" t="s">
        <v>592</v>
      </c>
      <c r="L23" s="95">
        <v>19.7</v>
      </c>
    </row>
    <row r="24" spans="2:12" x14ac:dyDescent="0.2">
      <c r="B24" s="100" t="s">
        <v>571</v>
      </c>
      <c r="C24" s="99">
        <v>20.100000000000001</v>
      </c>
      <c r="D24" s="98">
        <v>20.3</v>
      </c>
      <c r="E24" s="98">
        <v>20.8</v>
      </c>
      <c r="F24" s="98">
        <v>19.899999999999999</v>
      </c>
      <c r="G24" s="108" t="s">
        <v>592</v>
      </c>
      <c r="H24" s="98">
        <v>19.5</v>
      </c>
      <c r="I24" s="98">
        <v>21.6</v>
      </c>
      <c r="J24" s="98">
        <v>19.7</v>
      </c>
      <c r="K24" s="108" t="s">
        <v>592</v>
      </c>
      <c r="L24" s="98">
        <v>19.600000000000001</v>
      </c>
    </row>
    <row r="25" spans="2:12" x14ac:dyDescent="0.2">
      <c r="C25" s="97"/>
      <c r="G25" s="95"/>
      <c r="K25" s="95"/>
    </row>
    <row r="26" spans="2:12" x14ac:dyDescent="0.2">
      <c r="B26" s="91" t="s">
        <v>570</v>
      </c>
      <c r="C26" s="111">
        <v>18.399999999999999</v>
      </c>
      <c r="D26" s="110">
        <v>18.3</v>
      </c>
      <c r="E26" s="110">
        <v>18.2</v>
      </c>
      <c r="F26" s="110">
        <v>17.2</v>
      </c>
      <c r="G26" s="107" t="s">
        <v>592</v>
      </c>
      <c r="H26" s="110">
        <v>19.7</v>
      </c>
      <c r="I26" s="110">
        <v>19.399999999999999</v>
      </c>
      <c r="J26" s="110">
        <v>19.100000000000001</v>
      </c>
      <c r="K26" s="107" t="s">
        <v>592</v>
      </c>
      <c r="L26" s="110">
        <v>18.600000000000001</v>
      </c>
    </row>
    <row r="27" spans="2:12" x14ac:dyDescent="0.2">
      <c r="B27" s="91" t="s">
        <v>538</v>
      </c>
      <c r="C27" s="111">
        <v>20</v>
      </c>
      <c r="D27" s="110">
        <v>20.399999999999999</v>
      </c>
      <c r="E27" s="110">
        <v>21.2</v>
      </c>
      <c r="F27" s="110">
        <v>20.2</v>
      </c>
      <c r="G27" s="107" t="s">
        <v>592</v>
      </c>
      <c r="H27" s="110">
        <v>19.3</v>
      </c>
      <c r="I27" s="110">
        <v>21.9</v>
      </c>
      <c r="J27" s="110">
        <v>19.3</v>
      </c>
      <c r="K27" s="107" t="s">
        <v>592</v>
      </c>
      <c r="L27" s="110">
        <v>19.100000000000001</v>
      </c>
    </row>
    <row r="28" spans="2:12" x14ac:dyDescent="0.2">
      <c r="B28" s="91" t="s">
        <v>537</v>
      </c>
      <c r="C28" s="111">
        <v>20</v>
      </c>
      <c r="D28" s="110">
        <v>19.899999999999999</v>
      </c>
      <c r="E28" s="110">
        <v>21.1</v>
      </c>
      <c r="F28" s="110">
        <v>19.600000000000001</v>
      </c>
      <c r="G28" s="107" t="s">
        <v>592</v>
      </c>
      <c r="H28" s="110">
        <v>19.899999999999999</v>
      </c>
      <c r="I28" s="110">
        <v>20.5</v>
      </c>
      <c r="J28" s="110">
        <v>19.3</v>
      </c>
      <c r="K28" s="107" t="s">
        <v>592</v>
      </c>
      <c r="L28" s="110">
        <v>20.100000000000001</v>
      </c>
    </row>
    <row r="29" spans="2:12" x14ac:dyDescent="0.2">
      <c r="B29" s="91" t="s">
        <v>536</v>
      </c>
      <c r="C29" s="111">
        <v>21</v>
      </c>
      <c r="D29" s="110">
        <v>21.2</v>
      </c>
      <c r="E29" s="110">
        <v>22.7</v>
      </c>
      <c r="F29" s="110">
        <v>20.9</v>
      </c>
      <c r="G29" s="107" t="s">
        <v>592</v>
      </c>
      <c r="H29" s="110">
        <v>20.5</v>
      </c>
      <c r="I29" s="110">
        <v>22.4</v>
      </c>
      <c r="J29" s="110">
        <v>20.100000000000001</v>
      </c>
      <c r="K29" s="107" t="s">
        <v>592</v>
      </c>
      <c r="L29" s="110">
        <v>20.5</v>
      </c>
    </row>
    <row r="30" spans="2:12" x14ac:dyDescent="0.2">
      <c r="B30" s="91" t="s">
        <v>535</v>
      </c>
      <c r="C30" s="111">
        <v>19.5</v>
      </c>
      <c r="D30" s="110">
        <v>19.5</v>
      </c>
      <c r="E30" s="110">
        <v>19.3</v>
      </c>
      <c r="F30" s="110">
        <v>19</v>
      </c>
      <c r="G30" s="107" t="s">
        <v>592</v>
      </c>
      <c r="H30" s="110">
        <v>19.600000000000001</v>
      </c>
      <c r="I30" s="110">
        <v>20.9</v>
      </c>
      <c r="J30" s="110">
        <v>19</v>
      </c>
      <c r="K30" s="107" t="s">
        <v>592</v>
      </c>
      <c r="L30" s="110">
        <v>19.3</v>
      </c>
    </row>
    <row r="31" spans="2:12" x14ac:dyDescent="0.2">
      <c r="B31" s="91" t="s">
        <v>534</v>
      </c>
      <c r="C31" s="111">
        <v>21.3</v>
      </c>
      <c r="D31" s="110">
        <v>21.3</v>
      </c>
      <c r="E31" s="110">
        <v>22.2</v>
      </c>
      <c r="F31" s="110">
        <v>21</v>
      </c>
      <c r="G31" s="107" t="s">
        <v>592</v>
      </c>
      <c r="H31" s="110">
        <v>19.7</v>
      </c>
      <c r="I31" s="110">
        <v>23.1</v>
      </c>
      <c r="J31" s="110">
        <v>20.6</v>
      </c>
      <c r="K31" s="107" t="s">
        <v>592</v>
      </c>
      <c r="L31" s="110">
        <v>21.2</v>
      </c>
    </row>
    <row r="32" spans="2:12" x14ac:dyDescent="0.2">
      <c r="C32" s="97"/>
      <c r="D32" s="110"/>
      <c r="E32" s="110"/>
      <c r="F32" s="110"/>
      <c r="G32" s="95"/>
      <c r="H32" s="110"/>
      <c r="I32" s="110"/>
      <c r="J32" s="110"/>
      <c r="K32" s="95"/>
      <c r="L32" s="110"/>
    </row>
    <row r="33" spans="2:12" x14ac:dyDescent="0.2">
      <c r="B33" s="91" t="s">
        <v>457</v>
      </c>
      <c r="C33" s="96">
        <v>20.6</v>
      </c>
      <c r="D33" s="110">
        <v>20.8</v>
      </c>
      <c r="E33" s="110">
        <v>21.5</v>
      </c>
      <c r="F33" s="110">
        <v>20.3</v>
      </c>
      <c r="G33" s="107" t="s">
        <v>592</v>
      </c>
      <c r="H33" s="110">
        <v>20.100000000000001</v>
      </c>
      <c r="I33" s="110">
        <v>21.9</v>
      </c>
      <c r="J33" s="110">
        <v>21.3</v>
      </c>
      <c r="K33" s="107" t="s">
        <v>592</v>
      </c>
      <c r="L33" s="110">
        <v>20.2</v>
      </c>
    </row>
    <row r="34" spans="2:12" x14ac:dyDescent="0.2">
      <c r="B34" s="91" t="s">
        <v>533</v>
      </c>
      <c r="C34" s="111">
        <v>19</v>
      </c>
      <c r="D34" s="110">
        <v>19.7</v>
      </c>
      <c r="E34" s="110">
        <v>20.100000000000001</v>
      </c>
      <c r="F34" s="110">
        <v>19</v>
      </c>
      <c r="G34" s="107" t="s">
        <v>592</v>
      </c>
      <c r="H34" s="110">
        <v>18.899999999999999</v>
      </c>
      <c r="I34" s="110">
        <v>21.6</v>
      </c>
      <c r="J34" s="110">
        <v>19.100000000000001</v>
      </c>
      <c r="K34" s="107" t="s">
        <v>592</v>
      </c>
      <c r="L34" s="110">
        <v>17.399999999999999</v>
      </c>
    </row>
    <row r="35" spans="2:12" x14ac:dyDescent="0.2">
      <c r="B35" s="91" t="s">
        <v>532</v>
      </c>
      <c r="C35" s="111">
        <v>20.2</v>
      </c>
      <c r="D35" s="110">
        <v>20.3</v>
      </c>
      <c r="E35" s="110">
        <v>20.100000000000001</v>
      </c>
      <c r="F35" s="110">
        <v>20.3</v>
      </c>
      <c r="G35" s="107" t="s">
        <v>592</v>
      </c>
      <c r="H35" s="110">
        <v>19</v>
      </c>
      <c r="I35" s="110">
        <v>21.7</v>
      </c>
      <c r="J35" s="110">
        <v>19.399999999999999</v>
      </c>
      <c r="K35" s="107" t="s">
        <v>592</v>
      </c>
      <c r="L35" s="110">
        <v>19.899999999999999</v>
      </c>
    </row>
    <row r="36" spans="2:12" x14ac:dyDescent="0.2">
      <c r="B36" s="91" t="s">
        <v>456</v>
      </c>
      <c r="C36" s="111">
        <v>20.7</v>
      </c>
      <c r="D36" s="110">
        <v>20.399999999999999</v>
      </c>
      <c r="E36" s="110">
        <v>21.4</v>
      </c>
      <c r="F36" s="110">
        <v>20.399999999999999</v>
      </c>
      <c r="G36" s="107" t="s">
        <v>592</v>
      </c>
      <c r="H36" s="110">
        <v>18.3</v>
      </c>
      <c r="I36" s="110">
        <v>21.6</v>
      </c>
      <c r="J36" s="110">
        <v>20.399999999999999</v>
      </c>
      <c r="K36" s="107" t="s">
        <v>592</v>
      </c>
      <c r="L36" s="110">
        <v>21.2</v>
      </c>
    </row>
    <row r="37" spans="2:12" x14ac:dyDescent="0.2">
      <c r="B37" s="91" t="s">
        <v>531</v>
      </c>
      <c r="C37" s="111">
        <v>20.2</v>
      </c>
      <c r="D37" s="110">
        <v>20.5</v>
      </c>
      <c r="E37" s="110">
        <v>20.5</v>
      </c>
      <c r="F37" s="110">
        <v>20.6</v>
      </c>
      <c r="G37" s="107" t="s">
        <v>592</v>
      </c>
      <c r="H37" s="110">
        <v>18.899999999999999</v>
      </c>
      <c r="I37" s="110">
        <v>22.5</v>
      </c>
      <c r="J37" s="110">
        <v>18.899999999999999</v>
      </c>
      <c r="K37" s="107" t="s">
        <v>592</v>
      </c>
      <c r="L37" s="110">
        <v>19.399999999999999</v>
      </c>
    </row>
    <row r="38" spans="2:12" x14ac:dyDescent="0.2">
      <c r="B38" s="91" t="s">
        <v>530</v>
      </c>
      <c r="C38" s="111">
        <v>20.100000000000001</v>
      </c>
      <c r="D38" s="110">
        <v>20.7</v>
      </c>
      <c r="E38" s="110">
        <v>20.8</v>
      </c>
      <c r="F38" s="110">
        <v>20.5</v>
      </c>
      <c r="G38" s="107" t="s">
        <v>592</v>
      </c>
      <c r="H38" s="110">
        <v>20.100000000000001</v>
      </c>
      <c r="I38" s="110">
        <v>22.3</v>
      </c>
      <c r="J38" s="110">
        <v>19.399999999999999</v>
      </c>
      <c r="K38" s="107" t="s">
        <v>592</v>
      </c>
      <c r="L38" s="110">
        <v>18.7</v>
      </c>
    </row>
    <row r="39" spans="2:12" ht="18" thickBot="1" x14ac:dyDescent="0.25">
      <c r="B39" s="105"/>
      <c r="C39" s="93"/>
      <c r="D39" s="92"/>
      <c r="E39" s="92"/>
      <c r="F39" s="92"/>
      <c r="G39" s="92"/>
      <c r="H39" s="92"/>
      <c r="I39" s="92"/>
      <c r="J39" s="92"/>
      <c r="K39" s="92"/>
      <c r="L39" s="92"/>
    </row>
    <row r="40" spans="2:12" x14ac:dyDescent="0.2">
      <c r="C40" s="91" t="s">
        <v>569</v>
      </c>
      <c r="D40" s="95"/>
      <c r="E40" s="95"/>
      <c r="F40" s="95"/>
      <c r="G40" s="95"/>
      <c r="H40" s="95"/>
      <c r="I40" s="95"/>
      <c r="J40" s="95"/>
      <c r="K40" s="95"/>
      <c r="L40" s="95"/>
    </row>
    <row r="42" spans="2:12" x14ac:dyDescent="0.2">
      <c r="C42" s="100" t="s">
        <v>591</v>
      </c>
      <c r="E42" s="90"/>
    </row>
    <row r="43" spans="2:12" ht="18" thickBot="1" x14ac:dyDescent="0.25">
      <c r="B43" s="105"/>
      <c r="C43" s="105"/>
      <c r="D43" s="105"/>
      <c r="E43" s="105"/>
      <c r="F43" s="105"/>
      <c r="G43" s="105"/>
      <c r="H43" s="105"/>
      <c r="I43" s="105"/>
      <c r="J43" s="105"/>
      <c r="K43" s="106" t="s">
        <v>614</v>
      </c>
      <c r="L43" s="105"/>
    </row>
    <row r="44" spans="2:12" x14ac:dyDescent="0.2">
      <c r="C44" s="97"/>
      <c r="D44" s="104" t="s">
        <v>613</v>
      </c>
      <c r="E44" s="97"/>
      <c r="F44" s="97"/>
      <c r="G44" s="104" t="s">
        <v>588</v>
      </c>
      <c r="H44" s="97"/>
      <c r="I44" s="104" t="s">
        <v>587</v>
      </c>
      <c r="J44" s="97"/>
      <c r="K44" s="97"/>
      <c r="L44" s="97"/>
    </row>
    <row r="45" spans="2:12" x14ac:dyDescent="0.2">
      <c r="C45" s="104" t="s">
        <v>586</v>
      </c>
      <c r="D45" s="104" t="s">
        <v>612</v>
      </c>
      <c r="E45" s="104" t="s">
        <v>227</v>
      </c>
      <c r="F45" s="104" t="s">
        <v>226</v>
      </c>
      <c r="G45" s="104" t="s">
        <v>584</v>
      </c>
      <c r="H45" s="104" t="s">
        <v>583</v>
      </c>
      <c r="I45" s="104" t="s">
        <v>582</v>
      </c>
      <c r="J45" s="104" t="s">
        <v>581</v>
      </c>
      <c r="K45" s="109" t="s">
        <v>283</v>
      </c>
      <c r="L45" s="104" t="s">
        <v>579</v>
      </c>
    </row>
    <row r="46" spans="2:12" x14ac:dyDescent="0.2">
      <c r="B46" s="103"/>
      <c r="C46" s="101" t="s">
        <v>578</v>
      </c>
      <c r="D46" s="101" t="s">
        <v>577</v>
      </c>
      <c r="E46" s="102"/>
      <c r="F46" s="102"/>
      <c r="G46" s="101" t="s">
        <v>576</v>
      </c>
      <c r="H46" s="101" t="s">
        <v>575</v>
      </c>
      <c r="I46" s="101" t="s">
        <v>574</v>
      </c>
      <c r="J46" s="101" t="s">
        <v>573</v>
      </c>
      <c r="K46" s="102"/>
      <c r="L46" s="101" t="s">
        <v>572</v>
      </c>
    </row>
    <row r="47" spans="2:12" x14ac:dyDescent="0.2">
      <c r="C47" s="97"/>
    </row>
    <row r="48" spans="2:12" x14ac:dyDescent="0.2">
      <c r="B48" s="91" t="s">
        <v>605</v>
      </c>
      <c r="C48" s="96">
        <v>21.7</v>
      </c>
      <c r="D48" s="95">
        <v>21.7</v>
      </c>
      <c r="E48" s="95">
        <v>22.2</v>
      </c>
      <c r="F48" s="95">
        <v>21.6</v>
      </c>
      <c r="G48" s="95">
        <v>19.7</v>
      </c>
      <c r="H48" s="95">
        <v>21.9</v>
      </c>
      <c r="I48" s="95">
        <v>22.2</v>
      </c>
      <c r="J48" s="95">
        <v>20</v>
      </c>
      <c r="K48" s="95">
        <v>23.5</v>
      </c>
      <c r="L48" s="95">
        <v>21.6</v>
      </c>
    </row>
    <row r="49" spans="2:12" x14ac:dyDescent="0.2">
      <c r="B49" s="91" t="s">
        <v>604</v>
      </c>
      <c r="C49" s="96">
        <v>21.7</v>
      </c>
      <c r="D49" s="95">
        <v>21.6</v>
      </c>
      <c r="E49" s="95">
        <v>22.7</v>
      </c>
      <c r="F49" s="95">
        <v>21.3</v>
      </c>
      <c r="G49" s="95">
        <v>19</v>
      </c>
      <c r="H49" s="95">
        <v>21.6</v>
      </c>
      <c r="I49" s="95">
        <v>22.3</v>
      </c>
      <c r="J49" s="95">
        <v>20.2</v>
      </c>
      <c r="K49" s="95">
        <v>22.4</v>
      </c>
      <c r="L49" s="95">
        <v>21.8</v>
      </c>
    </row>
    <row r="50" spans="2:12" x14ac:dyDescent="0.2">
      <c r="B50" s="91" t="s">
        <v>603</v>
      </c>
      <c r="C50" s="96">
        <v>21</v>
      </c>
      <c r="D50" s="95">
        <v>21.2</v>
      </c>
      <c r="E50" s="95">
        <v>21.8</v>
      </c>
      <c r="F50" s="95">
        <v>20.8</v>
      </c>
      <c r="G50" s="95">
        <v>18.8</v>
      </c>
      <c r="H50" s="95">
        <v>21.2</v>
      </c>
      <c r="I50" s="95">
        <v>22.1</v>
      </c>
      <c r="J50" s="95">
        <v>19.3</v>
      </c>
      <c r="K50" s="95">
        <v>22.1</v>
      </c>
      <c r="L50" s="95">
        <v>20.6</v>
      </c>
    </row>
    <row r="51" spans="2:12" x14ac:dyDescent="0.2">
      <c r="B51" s="91" t="s">
        <v>544</v>
      </c>
      <c r="C51" s="96">
        <v>20.7</v>
      </c>
      <c r="D51" s="95">
        <v>20.8</v>
      </c>
      <c r="E51" s="95">
        <v>21.6</v>
      </c>
      <c r="F51" s="95">
        <v>20.6</v>
      </c>
      <c r="G51" s="95">
        <v>18.600000000000001</v>
      </c>
      <c r="H51" s="95">
        <v>20.2</v>
      </c>
      <c r="I51" s="95">
        <v>21.4</v>
      </c>
      <c r="J51" s="95">
        <v>19.399999999999999</v>
      </c>
      <c r="K51" s="95">
        <v>22.1</v>
      </c>
      <c r="L51" s="95">
        <v>20.399999999999999</v>
      </c>
    </row>
    <row r="52" spans="2:12" x14ac:dyDescent="0.2">
      <c r="C52" s="97"/>
    </row>
    <row r="53" spans="2:12" x14ac:dyDescent="0.2">
      <c r="B53" s="91" t="s">
        <v>543</v>
      </c>
      <c r="C53" s="96">
        <v>20.6</v>
      </c>
      <c r="D53" s="95">
        <v>20.7</v>
      </c>
      <c r="E53" s="95">
        <v>21.4</v>
      </c>
      <c r="F53" s="95">
        <v>20.5</v>
      </c>
      <c r="G53" s="95">
        <v>18.7</v>
      </c>
      <c r="H53" s="95">
        <v>20.3</v>
      </c>
      <c r="I53" s="95">
        <v>21.2</v>
      </c>
      <c r="J53" s="95">
        <v>19.5</v>
      </c>
      <c r="K53" s="95">
        <v>20.8</v>
      </c>
      <c r="L53" s="95">
        <v>20.399999999999999</v>
      </c>
    </row>
    <row r="54" spans="2:12" x14ac:dyDescent="0.2">
      <c r="B54" s="91" t="s">
        <v>542</v>
      </c>
      <c r="C54" s="96">
        <v>20.9</v>
      </c>
      <c r="D54" s="95">
        <v>21.1</v>
      </c>
      <c r="E54" s="95">
        <v>22</v>
      </c>
      <c r="F54" s="95">
        <v>20.7</v>
      </c>
      <c r="G54" s="95">
        <v>19.399999999999999</v>
      </c>
      <c r="H54" s="95">
        <v>20.7</v>
      </c>
      <c r="I54" s="95">
        <v>21.8</v>
      </c>
      <c r="J54" s="95">
        <v>19.3</v>
      </c>
      <c r="K54" s="95">
        <v>19.8</v>
      </c>
      <c r="L54" s="95">
        <v>20.399999999999999</v>
      </c>
    </row>
    <row r="55" spans="2:12" x14ac:dyDescent="0.2">
      <c r="B55" s="91" t="s">
        <v>541</v>
      </c>
      <c r="C55" s="96">
        <v>20.399999999999999</v>
      </c>
      <c r="D55" s="95">
        <v>20.8</v>
      </c>
      <c r="E55" s="95">
        <v>21.6</v>
      </c>
      <c r="F55" s="95">
        <v>20.5</v>
      </c>
      <c r="G55" s="95">
        <v>20</v>
      </c>
      <c r="H55" s="95">
        <v>20.2</v>
      </c>
      <c r="I55" s="95">
        <v>21.5</v>
      </c>
      <c r="J55" s="95">
        <v>19.3</v>
      </c>
      <c r="K55" s="95">
        <v>19.600000000000001</v>
      </c>
      <c r="L55" s="95">
        <v>19.600000000000001</v>
      </c>
    </row>
    <row r="56" spans="2:12" x14ac:dyDescent="0.2">
      <c r="B56" s="100" t="s">
        <v>611</v>
      </c>
      <c r="C56" s="99">
        <v>20.399999999999999</v>
      </c>
      <c r="D56" s="98">
        <v>20.5</v>
      </c>
      <c r="E56" s="98">
        <v>21.2</v>
      </c>
      <c r="F56" s="98">
        <v>20.3</v>
      </c>
      <c r="G56" s="98">
        <v>19.600000000000001</v>
      </c>
      <c r="H56" s="98">
        <v>20</v>
      </c>
      <c r="I56" s="98">
        <v>21.1</v>
      </c>
      <c r="J56" s="98">
        <v>19.600000000000001</v>
      </c>
      <c r="K56" s="98">
        <v>21</v>
      </c>
      <c r="L56" s="98">
        <v>20</v>
      </c>
    </row>
    <row r="57" spans="2:12" x14ac:dyDescent="0.2">
      <c r="C57" s="97"/>
    </row>
    <row r="58" spans="2:12" x14ac:dyDescent="0.2">
      <c r="B58" s="91" t="s">
        <v>570</v>
      </c>
      <c r="C58" s="96">
        <v>18.399999999999999</v>
      </c>
      <c r="D58" s="95">
        <v>18.399999999999999</v>
      </c>
      <c r="E58" s="95">
        <v>18.7</v>
      </c>
      <c r="F58" s="95">
        <v>17.2</v>
      </c>
      <c r="G58" s="95">
        <v>18.100000000000001</v>
      </c>
      <c r="H58" s="95">
        <v>19.5</v>
      </c>
      <c r="I58" s="95">
        <v>19.100000000000001</v>
      </c>
      <c r="J58" s="95">
        <v>18.600000000000001</v>
      </c>
      <c r="K58" s="95">
        <v>18.8</v>
      </c>
      <c r="L58" s="95">
        <v>18.399999999999999</v>
      </c>
    </row>
    <row r="59" spans="2:12" x14ac:dyDescent="0.2">
      <c r="B59" s="91" t="s">
        <v>538</v>
      </c>
      <c r="C59" s="96">
        <v>20.399999999999999</v>
      </c>
      <c r="D59" s="95">
        <v>20.9</v>
      </c>
      <c r="E59" s="95">
        <v>22.1</v>
      </c>
      <c r="F59" s="95">
        <v>20.8</v>
      </c>
      <c r="G59" s="95">
        <v>17.7</v>
      </c>
      <c r="H59" s="95">
        <v>20.3</v>
      </c>
      <c r="I59" s="95">
        <v>21.3</v>
      </c>
      <c r="J59" s="95">
        <v>19.2</v>
      </c>
      <c r="K59" s="95">
        <v>18.899999999999999</v>
      </c>
      <c r="L59" s="95">
        <v>19.3</v>
      </c>
    </row>
    <row r="60" spans="2:12" x14ac:dyDescent="0.2">
      <c r="B60" s="91" t="s">
        <v>537</v>
      </c>
      <c r="C60" s="96">
        <v>20.100000000000001</v>
      </c>
      <c r="D60" s="95">
        <v>20.2</v>
      </c>
      <c r="E60" s="95">
        <v>21.5</v>
      </c>
      <c r="F60" s="95">
        <v>20</v>
      </c>
      <c r="G60" s="95">
        <v>18.899999999999999</v>
      </c>
      <c r="H60" s="95">
        <v>20.7</v>
      </c>
      <c r="I60" s="95">
        <v>20</v>
      </c>
      <c r="J60" s="95">
        <v>19.3</v>
      </c>
      <c r="K60" s="95">
        <v>21.4</v>
      </c>
      <c r="L60" s="95">
        <v>19.899999999999999</v>
      </c>
    </row>
    <row r="61" spans="2:12" x14ac:dyDescent="0.2">
      <c r="B61" s="91" t="s">
        <v>536</v>
      </c>
      <c r="C61" s="96">
        <v>21.2</v>
      </c>
      <c r="D61" s="95">
        <v>21.5</v>
      </c>
      <c r="E61" s="95">
        <v>22.6</v>
      </c>
      <c r="F61" s="95">
        <v>21.5</v>
      </c>
      <c r="G61" s="95">
        <v>20.100000000000001</v>
      </c>
      <c r="H61" s="95">
        <v>20.8</v>
      </c>
      <c r="I61" s="95">
        <v>21.6</v>
      </c>
      <c r="J61" s="95">
        <v>20.100000000000001</v>
      </c>
      <c r="K61" s="95">
        <v>21</v>
      </c>
      <c r="L61" s="95">
        <v>20.399999999999999</v>
      </c>
    </row>
    <row r="62" spans="2:12" x14ac:dyDescent="0.2">
      <c r="B62" s="91" t="s">
        <v>535</v>
      </c>
      <c r="C62" s="96">
        <v>19.600000000000001</v>
      </c>
      <c r="D62" s="95">
        <v>19.600000000000001</v>
      </c>
      <c r="E62" s="95">
        <v>20.2</v>
      </c>
      <c r="F62" s="95">
        <v>19</v>
      </c>
      <c r="G62" s="95">
        <v>18.399999999999999</v>
      </c>
      <c r="H62" s="95">
        <v>19.7</v>
      </c>
      <c r="I62" s="95">
        <v>20.399999999999999</v>
      </c>
      <c r="J62" s="95">
        <v>18.7</v>
      </c>
      <c r="K62" s="95">
        <v>20.100000000000001</v>
      </c>
      <c r="L62" s="95">
        <v>19.399999999999999</v>
      </c>
    </row>
    <row r="63" spans="2:12" x14ac:dyDescent="0.2">
      <c r="B63" s="91" t="s">
        <v>534</v>
      </c>
      <c r="C63" s="96">
        <v>21.6</v>
      </c>
      <c r="D63" s="95">
        <v>21.6</v>
      </c>
      <c r="E63" s="95">
        <v>22.3</v>
      </c>
      <c r="F63" s="95">
        <v>21.3</v>
      </c>
      <c r="G63" s="95">
        <v>21</v>
      </c>
      <c r="H63" s="95">
        <v>21.1</v>
      </c>
      <c r="I63" s="95">
        <v>22.3</v>
      </c>
      <c r="J63" s="95">
        <v>20.6</v>
      </c>
      <c r="K63" s="95">
        <v>21.6</v>
      </c>
      <c r="L63" s="95">
        <v>21.5</v>
      </c>
    </row>
    <row r="64" spans="2:12" x14ac:dyDescent="0.2">
      <c r="C64" s="96"/>
      <c r="D64" s="95"/>
      <c r="E64" s="95"/>
      <c r="F64" s="95"/>
      <c r="G64" s="95"/>
      <c r="H64" s="95"/>
      <c r="I64" s="95"/>
      <c r="J64" s="95"/>
      <c r="K64" s="95"/>
      <c r="L64" s="95"/>
    </row>
    <row r="65" spans="1:12" x14ac:dyDescent="0.2">
      <c r="B65" s="91" t="s">
        <v>457</v>
      </c>
      <c r="C65" s="96">
        <v>21</v>
      </c>
      <c r="D65" s="95">
        <v>21</v>
      </c>
      <c r="E65" s="95">
        <v>20.7</v>
      </c>
      <c r="F65" s="95">
        <v>20.7</v>
      </c>
      <c r="G65" s="95">
        <v>21.5</v>
      </c>
      <c r="H65" s="95">
        <v>20.399999999999999</v>
      </c>
      <c r="I65" s="95">
        <v>21.8</v>
      </c>
      <c r="J65" s="95">
        <v>21.3</v>
      </c>
      <c r="K65" s="95">
        <v>22.7</v>
      </c>
      <c r="L65" s="95">
        <v>20.8</v>
      </c>
    </row>
    <row r="66" spans="1:12" x14ac:dyDescent="0.2">
      <c r="B66" s="91" t="s">
        <v>533</v>
      </c>
      <c r="C66" s="96">
        <v>19.600000000000001</v>
      </c>
      <c r="D66" s="95">
        <v>20</v>
      </c>
      <c r="E66" s="95">
        <v>21</v>
      </c>
      <c r="F66" s="95">
        <v>19.399999999999999</v>
      </c>
      <c r="G66" s="95">
        <v>20.2</v>
      </c>
      <c r="H66" s="95">
        <v>19.100000000000001</v>
      </c>
      <c r="I66" s="95">
        <v>21</v>
      </c>
      <c r="J66" s="95">
        <v>19</v>
      </c>
      <c r="K66" s="95">
        <v>20.9</v>
      </c>
      <c r="L66" s="95">
        <v>18.7</v>
      </c>
    </row>
    <row r="67" spans="1:12" x14ac:dyDescent="0.2">
      <c r="B67" s="91" t="s">
        <v>532</v>
      </c>
      <c r="C67" s="96">
        <v>20.5</v>
      </c>
      <c r="D67" s="95">
        <v>20.7</v>
      </c>
      <c r="E67" s="95">
        <v>20.8</v>
      </c>
      <c r="F67" s="95">
        <v>20.7</v>
      </c>
      <c r="G67" s="95">
        <v>19.2</v>
      </c>
      <c r="H67" s="95">
        <v>19.8</v>
      </c>
      <c r="I67" s="95">
        <v>21.3</v>
      </c>
      <c r="J67" s="95">
        <v>19.399999999999999</v>
      </c>
      <c r="K67" s="95">
        <v>20.399999999999999</v>
      </c>
      <c r="L67" s="95">
        <v>20.2</v>
      </c>
    </row>
    <row r="68" spans="1:12" x14ac:dyDescent="0.2">
      <c r="B68" s="91" t="s">
        <v>456</v>
      </c>
      <c r="C68" s="96">
        <v>20.8</v>
      </c>
      <c r="D68" s="95">
        <v>20.6</v>
      </c>
      <c r="E68" s="95">
        <v>21.3</v>
      </c>
      <c r="F68" s="95">
        <v>20.7</v>
      </c>
      <c r="G68" s="95">
        <v>21.2</v>
      </c>
      <c r="H68" s="95">
        <v>18.600000000000001</v>
      </c>
      <c r="I68" s="95">
        <v>21.2</v>
      </c>
      <c r="J68" s="95">
        <v>20.8</v>
      </c>
      <c r="K68" s="95">
        <v>22.3</v>
      </c>
      <c r="L68" s="95">
        <v>21.1</v>
      </c>
    </row>
    <row r="69" spans="1:12" x14ac:dyDescent="0.2">
      <c r="B69" s="91" t="s">
        <v>531</v>
      </c>
      <c r="C69" s="96">
        <v>20.9</v>
      </c>
      <c r="D69" s="95">
        <v>21.1</v>
      </c>
      <c r="E69" s="95">
        <v>21.9</v>
      </c>
      <c r="F69" s="95">
        <v>21.3</v>
      </c>
      <c r="G69" s="95">
        <v>19.5</v>
      </c>
      <c r="H69" s="95">
        <v>20</v>
      </c>
      <c r="I69" s="95">
        <v>21.8</v>
      </c>
      <c r="J69" s="95">
        <v>18.899999999999999</v>
      </c>
      <c r="K69" s="95">
        <v>22.8</v>
      </c>
      <c r="L69" s="95">
        <v>20.3</v>
      </c>
    </row>
    <row r="70" spans="1:12" x14ac:dyDescent="0.2">
      <c r="B70" s="91" t="s">
        <v>530</v>
      </c>
      <c r="C70" s="96">
        <v>20.6</v>
      </c>
      <c r="D70" s="95">
        <v>21</v>
      </c>
      <c r="E70" s="95">
        <v>21.3</v>
      </c>
      <c r="F70" s="95">
        <v>20.9</v>
      </c>
      <c r="G70" s="95">
        <v>19.399999999999999</v>
      </c>
      <c r="H70" s="95">
        <v>20.3</v>
      </c>
      <c r="I70" s="95">
        <v>21.6</v>
      </c>
      <c r="J70" s="95">
        <v>19.600000000000001</v>
      </c>
      <c r="K70" s="95">
        <v>22.8</v>
      </c>
      <c r="L70" s="95">
        <v>19.7</v>
      </c>
    </row>
    <row r="71" spans="1:12" ht="18" thickBot="1" x14ac:dyDescent="0.25">
      <c r="B71" s="94"/>
      <c r="C71" s="93"/>
      <c r="D71" s="92"/>
      <c r="E71" s="92"/>
      <c r="F71" s="92"/>
      <c r="G71" s="92"/>
      <c r="H71" s="92"/>
      <c r="I71" s="92"/>
      <c r="J71" s="92"/>
      <c r="K71" s="92"/>
      <c r="L71" s="92"/>
    </row>
    <row r="72" spans="1:12" x14ac:dyDescent="0.2">
      <c r="B72" s="90"/>
      <c r="C72" s="91" t="s">
        <v>569</v>
      </c>
      <c r="D72" s="90"/>
      <c r="E72" s="90"/>
      <c r="F72" s="90"/>
      <c r="G72" s="90"/>
      <c r="H72" s="90"/>
      <c r="I72" s="90"/>
      <c r="J72" s="90"/>
      <c r="K72" s="90"/>
      <c r="L72" s="90"/>
    </row>
    <row r="73" spans="1:12" x14ac:dyDescent="0.2">
      <c r="A73" s="91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8.69921875" defaultRowHeight="17.25" x14ac:dyDescent="0.2"/>
  <cols>
    <col min="1" max="1" width="10.69921875" style="89" customWidth="1"/>
    <col min="2" max="2" width="14.69921875" style="89" customWidth="1"/>
    <col min="3" max="3" width="8.69921875" style="89"/>
    <col min="4" max="4" width="10.69921875" style="89" customWidth="1"/>
    <col min="5" max="6" width="8.69921875" style="89"/>
    <col min="7" max="7" width="9.69921875" style="89" customWidth="1"/>
    <col min="8" max="8" width="8.69921875" style="89"/>
    <col min="9" max="11" width="9.69921875" style="89" customWidth="1"/>
    <col min="12" max="12" width="7.69921875" style="89" customWidth="1"/>
    <col min="13" max="16384" width="8.69921875" style="89"/>
  </cols>
  <sheetData>
    <row r="1" spans="1:12" x14ac:dyDescent="0.2">
      <c r="A1" s="91"/>
    </row>
    <row r="6" spans="1:12" x14ac:dyDescent="0.2">
      <c r="C6" s="100" t="s">
        <v>620</v>
      </c>
    </row>
    <row r="7" spans="1:12" x14ac:dyDescent="0.2">
      <c r="C7" s="100" t="s">
        <v>593</v>
      </c>
      <c r="G7" s="91" t="s">
        <v>601</v>
      </c>
    </row>
    <row r="8" spans="1:12" ht="18" thickBot="1" x14ac:dyDescent="0.25">
      <c r="B8" s="105"/>
      <c r="C8" s="94"/>
      <c r="D8" s="105"/>
      <c r="E8" s="105"/>
      <c r="F8" s="94"/>
      <c r="G8" s="94"/>
      <c r="H8" s="94"/>
      <c r="I8" s="94"/>
      <c r="J8" s="94"/>
      <c r="K8" s="106" t="s">
        <v>618</v>
      </c>
      <c r="L8" s="105"/>
    </row>
    <row r="9" spans="1:12" x14ac:dyDescent="0.2">
      <c r="C9" s="97"/>
      <c r="D9" s="104" t="s">
        <v>589</v>
      </c>
      <c r="E9" s="97"/>
      <c r="F9" s="97"/>
      <c r="G9" s="104" t="s">
        <v>588</v>
      </c>
      <c r="H9" s="97"/>
      <c r="I9" s="104" t="s">
        <v>587</v>
      </c>
      <c r="J9" s="97"/>
      <c r="K9" s="97"/>
      <c r="L9" s="97"/>
    </row>
    <row r="10" spans="1:12" x14ac:dyDescent="0.2">
      <c r="C10" s="104" t="s">
        <v>586</v>
      </c>
      <c r="D10" s="104" t="s">
        <v>585</v>
      </c>
      <c r="E10" s="104" t="s">
        <v>227</v>
      </c>
      <c r="F10" s="104" t="s">
        <v>226</v>
      </c>
      <c r="G10" s="104" t="s">
        <v>584</v>
      </c>
      <c r="H10" s="104" t="s">
        <v>583</v>
      </c>
      <c r="I10" s="104" t="s">
        <v>582</v>
      </c>
      <c r="J10" s="104" t="s">
        <v>581</v>
      </c>
      <c r="K10" s="109" t="s">
        <v>619</v>
      </c>
      <c r="L10" s="104" t="s">
        <v>579</v>
      </c>
    </row>
    <row r="11" spans="1:12" x14ac:dyDescent="0.2">
      <c r="B11" s="103"/>
      <c r="C11" s="101" t="s">
        <v>578</v>
      </c>
      <c r="D11" s="101" t="s">
        <v>577</v>
      </c>
      <c r="E11" s="102"/>
      <c r="F11" s="102"/>
      <c r="G11" s="101" t="s">
        <v>576</v>
      </c>
      <c r="H11" s="101" t="s">
        <v>575</v>
      </c>
      <c r="I11" s="101" t="s">
        <v>574</v>
      </c>
      <c r="J11" s="101" t="s">
        <v>573</v>
      </c>
      <c r="K11" s="102"/>
      <c r="L11" s="101" t="s">
        <v>572</v>
      </c>
    </row>
    <row r="12" spans="1:12" x14ac:dyDescent="0.2">
      <c r="C12" s="97"/>
    </row>
    <row r="13" spans="1:12" x14ac:dyDescent="0.2">
      <c r="B13" s="91" t="s">
        <v>609</v>
      </c>
      <c r="C13" s="112" t="s">
        <v>27</v>
      </c>
      <c r="D13" s="95">
        <v>196.6</v>
      </c>
      <c r="E13" s="95">
        <v>205.4</v>
      </c>
      <c r="F13" s="95">
        <v>196.1</v>
      </c>
      <c r="G13" s="95">
        <v>178.3</v>
      </c>
      <c r="H13" s="95">
        <v>208.3</v>
      </c>
      <c r="I13" s="95">
        <v>178.3</v>
      </c>
      <c r="J13" s="95">
        <v>174.7</v>
      </c>
      <c r="K13" s="107" t="s">
        <v>27</v>
      </c>
      <c r="L13" s="107" t="s">
        <v>27</v>
      </c>
    </row>
    <row r="14" spans="1:12" x14ac:dyDescent="0.2">
      <c r="B14" s="91" t="s">
        <v>608</v>
      </c>
      <c r="C14" s="112" t="s">
        <v>27</v>
      </c>
      <c r="D14" s="95">
        <v>190.1</v>
      </c>
      <c r="E14" s="95">
        <v>198.8</v>
      </c>
      <c r="F14" s="95">
        <v>193</v>
      </c>
      <c r="G14" s="95">
        <v>173.9</v>
      </c>
      <c r="H14" s="95">
        <v>193.3</v>
      </c>
      <c r="I14" s="95">
        <v>183.6</v>
      </c>
      <c r="J14" s="95">
        <v>157.30000000000001</v>
      </c>
      <c r="K14" s="107" t="s">
        <v>27</v>
      </c>
      <c r="L14" s="107" t="s">
        <v>27</v>
      </c>
    </row>
    <row r="15" spans="1:12" x14ac:dyDescent="0.2">
      <c r="B15" s="91" t="s">
        <v>607</v>
      </c>
      <c r="C15" s="96">
        <v>175.2</v>
      </c>
      <c r="D15" s="95">
        <v>174.6</v>
      </c>
      <c r="E15" s="95">
        <v>192.6</v>
      </c>
      <c r="F15" s="95">
        <v>172.2</v>
      </c>
      <c r="G15" s="95">
        <v>168.8</v>
      </c>
      <c r="H15" s="95">
        <v>180</v>
      </c>
      <c r="I15" s="95">
        <v>171.6</v>
      </c>
      <c r="J15" s="95">
        <v>167</v>
      </c>
      <c r="K15" s="107" t="s">
        <v>592</v>
      </c>
      <c r="L15" s="95">
        <v>177.5</v>
      </c>
    </row>
    <row r="16" spans="1:12" x14ac:dyDescent="0.2">
      <c r="B16" s="91" t="s">
        <v>546</v>
      </c>
      <c r="C16" s="96">
        <v>175.4</v>
      </c>
      <c r="D16" s="95">
        <v>175.8</v>
      </c>
      <c r="E16" s="95">
        <v>200.1</v>
      </c>
      <c r="F16" s="95">
        <v>175.6</v>
      </c>
      <c r="G16" s="95">
        <v>173.9</v>
      </c>
      <c r="H16" s="95">
        <v>176.9</v>
      </c>
      <c r="I16" s="95">
        <v>180.3</v>
      </c>
      <c r="J16" s="95">
        <v>152.6</v>
      </c>
      <c r="K16" s="107" t="s">
        <v>592</v>
      </c>
      <c r="L16" s="95">
        <v>174.1</v>
      </c>
    </row>
    <row r="17" spans="2:12" x14ac:dyDescent="0.2">
      <c r="B17" s="91" t="s">
        <v>545</v>
      </c>
      <c r="C17" s="96">
        <v>176.9</v>
      </c>
      <c r="D17" s="95">
        <v>178.7</v>
      </c>
      <c r="E17" s="95">
        <v>200.4</v>
      </c>
      <c r="F17" s="95">
        <v>179.8</v>
      </c>
      <c r="G17" s="95">
        <v>160.9</v>
      </c>
      <c r="H17" s="95">
        <v>183.9</v>
      </c>
      <c r="I17" s="95">
        <v>167.8</v>
      </c>
      <c r="J17" s="95">
        <v>166.8</v>
      </c>
      <c r="K17" s="107" t="s">
        <v>592</v>
      </c>
      <c r="L17" s="95">
        <v>171.8</v>
      </c>
    </row>
    <row r="18" spans="2:12" x14ac:dyDescent="0.2">
      <c r="B18" s="91" t="s">
        <v>20</v>
      </c>
      <c r="C18" s="96">
        <v>174.1</v>
      </c>
      <c r="D18" s="95">
        <v>176.9</v>
      </c>
      <c r="E18" s="95">
        <v>192.2</v>
      </c>
      <c r="F18" s="95">
        <v>180.8</v>
      </c>
      <c r="G18" s="107" t="s">
        <v>592</v>
      </c>
      <c r="H18" s="95">
        <v>196.9</v>
      </c>
      <c r="I18" s="95">
        <v>156.4</v>
      </c>
      <c r="J18" s="95">
        <v>153.9</v>
      </c>
      <c r="K18" s="107" t="s">
        <v>592</v>
      </c>
      <c r="L18" s="95">
        <v>166.5</v>
      </c>
    </row>
    <row r="19" spans="2:12" x14ac:dyDescent="0.2">
      <c r="C19" s="96"/>
      <c r="D19" s="95"/>
      <c r="E19" s="95"/>
      <c r="F19" s="95"/>
      <c r="G19" s="95"/>
      <c r="H19" s="95"/>
      <c r="I19" s="95"/>
      <c r="J19" s="95"/>
      <c r="K19" s="95"/>
      <c r="L19" s="95"/>
    </row>
    <row r="20" spans="2:12" x14ac:dyDescent="0.2">
      <c r="B20" s="91" t="s">
        <v>544</v>
      </c>
      <c r="C20" s="96">
        <v>158.80000000000001</v>
      </c>
      <c r="D20" s="95">
        <v>161.19999999999999</v>
      </c>
      <c r="E20" s="95">
        <v>175.2</v>
      </c>
      <c r="F20" s="95">
        <v>165.3</v>
      </c>
      <c r="G20" s="107" t="s">
        <v>592</v>
      </c>
      <c r="H20" s="95">
        <v>177.4</v>
      </c>
      <c r="I20" s="95">
        <v>144.69999999999999</v>
      </c>
      <c r="J20" s="95">
        <v>144.30000000000001</v>
      </c>
      <c r="K20" s="107" t="s">
        <v>592</v>
      </c>
      <c r="L20" s="95">
        <v>152.5</v>
      </c>
    </row>
    <row r="21" spans="2:12" x14ac:dyDescent="0.2">
      <c r="B21" s="91" t="s">
        <v>543</v>
      </c>
      <c r="C21" s="111">
        <v>158.5</v>
      </c>
      <c r="D21" s="110">
        <v>161.5</v>
      </c>
      <c r="E21" s="110">
        <v>181</v>
      </c>
      <c r="F21" s="110">
        <v>165.9</v>
      </c>
      <c r="G21" s="107" t="s">
        <v>592</v>
      </c>
      <c r="H21" s="110">
        <v>175.9</v>
      </c>
      <c r="I21" s="110">
        <v>142.9</v>
      </c>
      <c r="J21" s="110">
        <v>145.1</v>
      </c>
      <c r="K21" s="107" t="s">
        <v>592</v>
      </c>
      <c r="L21" s="110">
        <v>151.5</v>
      </c>
    </row>
    <row r="22" spans="2:12" x14ac:dyDescent="0.2">
      <c r="B22" s="91" t="s">
        <v>542</v>
      </c>
      <c r="C22" s="111">
        <v>163.30000000000001</v>
      </c>
      <c r="D22" s="110">
        <v>166.4</v>
      </c>
      <c r="E22" s="110">
        <v>181.3</v>
      </c>
      <c r="F22" s="110">
        <v>166.1</v>
      </c>
      <c r="G22" s="107" t="s">
        <v>592</v>
      </c>
      <c r="H22" s="110">
        <v>171.4</v>
      </c>
      <c r="I22" s="110">
        <v>165.5</v>
      </c>
      <c r="J22" s="110">
        <v>148.5</v>
      </c>
      <c r="K22" s="107" t="s">
        <v>592</v>
      </c>
      <c r="L22" s="110">
        <v>156</v>
      </c>
    </row>
    <row r="23" spans="2:12" x14ac:dyDescent="0.2">
      <c r="B23" s="91" t="s">
        <v>541</v>
      </c>
      <c r="C23" s="96">
        <v>160.6</v>
      </c>
      <c r="D23" s="95">
        <v>163.9</v>
      </c>
      <c r="E23" s="95">
        <v>179.7</v>
      </c>
      <c r="F23" s="95">
        <v>163.80000000000001</v>
      </c>
      <c r="G23" s="107" t="s">
        <v>592</v>
      </c>
      <c r="H23" s="95">
        <v>163.30000000000001</v>
      </c>
      <c r="I23" s="95">
        <v>164.4</v>
      </c>
      <c r="J23" s="95">
        <v>149.80000000000001</v>
      </c>
      <c r="K23" s="107" t="s">
        <v>592</v>
      </c>
      <c r="L23" s="95">
        <v>152.69999999999999</v>
      </c>
    </row>
    <row r="24" spans="2:12" x14ac:dyDescent="0.2">
      <c r="B24" s="100" t="s">
        <v>617</v>
      </c>
      <c r="C24" s="99">
        <v>157.69999999999999</v>
      </c>
      <c r="D24" s="98">
        <v>159.9</v>
      </c>
      <c r="E24" s="98">
        <f>SUM(E26:E38)/12</f>
        <v>177.83333333333334</v>
      </c>
      <c r="F24" s="98">
        <v>162.19999999999999</v>
      </c>
      <c r="G24" s="108" t="s">
        <v>592</v>
      </c>
      <c r="H24" s="98">
        <v>154</v>
      </c>
      <c r="I24" s="98">
        <v>156.80000000000001</v>
      </c>
      <c r="J24" s="98">
        <v>149.6</v>
      </c>
      <c r="K24" s="108" t="s">
        <v>592</v>
      </c>
      <c r="L24" s="98">
        <v>152.69999999999999</v>
      </c>
    </row>
    <row r="25" spans="2:12" x14ac:dyDescent="0.2">
      <c r="C25" s="97"/>
      <c r="G25" s="95"/>
      <c r="K25" s="95"/>
    </row>
    <row r="26" spans="2:12" x14ac:dyDescent="0.2">
      <c r="B26" s="91" t="s">
        <v>570</v>
      </c>
      <c r="C26" s="96">
        <v>144.80000000000001</v>
      </c>
      <c r="D26" s="95">
        <v>144.4</v>
      </c>
      <c r="E26" s="95">
        <v>153.6</v>
      </c>
      <c r="F26" s="95">
        <v>139.69999999999999</v>
      </c>
      <c r="G26" s="107" t="s">
        <v>592</v>
      </c>
      <c r="H26" s="95">
        <v>152.1</v>
      </c>
      <c r="I26" s="95">
        <v>143.1</v>
      </c>
      <c r="J26" s="95">
        <v>147.4</v>
      </c>
      <c r="K26" s="107" t="s">
        <v>592</v>
      </c>
      <c r="L26" s="95">
        <v>145.6</v>
      </c>
    </row>
    <row r="27" spans="2:12" x14ac:dyDescent="0.2">
      <c r="B27" s="91" t="s">
        <v>538</v>
      </c>
      <c r="C27" s="96">
        <v>156.6</v>
      </c>
      <c r="D27" s="95">
        <v>160.1</v>
      </c>
      <c r="E27" s="95">
        <v>183.2</v>
      </c>
      <c r="F27" s="95">
        <v>165.8</v>
      </c>
      <c r="G27" s="107" t="s">
        <v>592</v>
      </c>
      <c r="H27" s="95">
        <v>147</v>
      </c>
      <c r="I27" s="95">
        <v>159.30000000000001</v>
      </c>
      <c r="J27" s="95">
        <v>141.6</v>
      </c>
      <c r="K27" s="107" t="s">
        <v>592</v>
      </c>
      <c r="L27" s="95">
        <v>147.9</v>
      </c>
    </row>
    <row r="28" spans="2:12" x14ac:dyDescent="0.2">
      <c r="B28" s="91" t="s">
        <v>537</v>
      </c>
      <c r="C28" s="96">
        <v>158.1</v>
      </c>
      <c r="D28" s="95">
        <v>158.1</v>
      </c>
      <c r="E28" s="95">
        <v>181.6</v>
      </c>
      <c r="F28" s="95">
        <v>160.5</v>
      </c>
      <c r="G28" s="107" t="s">
        <v>592</v>
      </c>
      <c r="H28" s="95">
        <v>153.69999999999999</v>
      </c>
      <c r="I28" s="95">
        <v>149</v>
      </c>
      <c r="J28" s="95">
        <v>155.80000000000001</v>
      </c>
      <c r="K28" s="107" t="s">
        <v>592</v>
      </c>
      <c r="L28" s="95">
        <v>158.1</v>
      </c>
    </row>
    <row r="29" spans="2:12" x14ac:dyDescent="0.2">
      <c r="B29" s="91" t="s">
        <v>536</v>
      </c>
      <c r="C29" s="96">
        <v>165.5</v>
      </c>
      <c r="D29" s="95">
        <v>167.8</v>
      </c>
      <c r="E29" s="95">
        <v>194.4</v>
      </c>
      <c r="F29" s="95">
        <v>171.5</v>
      </c>
      <c r="G29" s="107" t="s">
        <v>592</v>
      </c>
      <c r="H29" s="95">
        <v>160.5</v>
      </c>
      <c r="I29" s="95">
        <v>162.9</v>
      </c>
      <c r="J29" s="95">
        <v>150.6</v>
      </c>
      <c r="K29" s="107" t="s">
        <v>592</v>
      </c>
      <c r="L29" s="95">
        <v>159.9</v>
      </c>
    </row>
    <row r="30" spans="2:12" x14ac:dyDescent="0.2">
      <c r="B30" s="91" t="s">
        <v>535</v>
      </c>
      <c r="C30" s="96">
        <v>153</v>
      </c>
      <c r="D30" s="95">
        <v>154.69999999999999</v>
      </c>
      <c r="E30" s="95">
        <v>166.4</v>
      </c>
      <c r="F30" s="95">
        <v>155.5</v>
      </c>
      <c r="G30" s="107" t="s">
        <v>592</v>
      </c>
      <c r="H30" s="95">
        <v>158.19999999999999</v>
      </c>
      <c r="I30" s="95">
        <v>149.80000000000001</v>
      </c>
      <c r="J30" s="95">
        <v>145.1</v>
      </c>
      <c r="K30" s="107" t="s">
        <v>592</v>
      </c>
      <c r="L30" s="95">
        <v>149.19999999999999</v>
      </c>
    </row>
    <row r="31" spans="2:12" x14ac:dyDescent="0.2">
      <c r="B31" s="91" t="s">
        <v>534</v>
      </c>
      <c r="C31" s="96">
        <v>165.8</v>
      </c>
      <c r="D31" s="95">
        <v>168</v>
      </c>
      <c r="E31" s="95">
        <v>188.8</v>
      </c>
      <c r="F31" s="95">
        <v>170.9</v>
      </c>
      <c r="G31" s="107" t="s">
        <v>592</v>
      </c>
      <c r="H31" s="95">
        <v>157.6</v>
      </c>
      <c r="I31" s="95">
        <v>166.4</v>
      </c>
      <c r="J31" s="95">
        <v>158.4</v>
      </c>
      <c r="K31" s="107" t="s">
        <v>592</v>
      </c>
      <c r="L31" s="95">
        <v>160.6</v>
      </c>
    </row>
    <row r="32" spans="2:12" x14ac:dyDescent="0.2">
      <c r="C32" s="96"/>
      <c r="D32" s="95"/>
      <c r="E32" s="95"/>
      <c r="F32" s="95"/>
      <c r="G32" s="95"/>
      <c r="H32" s="95"/>
      <c r="I32" s="95"/>
      <c r="J32" s="95"/>
      <c r="K32" s="95"/>
      <c r="L32" s="95"/>
    </row>
    <row r="33" spans="2:12" x14ac:dyDescent="0.2">
      <c r="B33" s="91" t="s">
        <v>457</v>
      </c>
      <c r="C33" s="96">
        <v>161.1</v>
      </c>
      <c r="D33" s="95">
        <v>163.1</v>
      </c>
      <c r="E33" s="95">
        <v>183.7</v>
      </c>
      <c r="F33" s="95">
        <v>164.4</v>
      </c>
      <c r="G33" s="107" t="s">
        <v>592</v>
      </c>
      <c r="H33" s="95">
        <v>154.69999999999999</v>
      </c>
      <c r="I33" s="95">
        <v>157.80000000000001</v>
      </c>
      <c r="J33" s="95">
        <v>164.1</v>
      </c>
      <c r="K33" s="107" t="s">
        <v>592</v>
      </c>
      <c r="L33" s="95">
        <v>156.30000000000001</v>
      </c>
    </row>
    <row r="34" spans="2:12" x14ac:dyDescent="0.2">
      <c r="B34" s="91" t="s">
        <v>533</v>
      </c>
      <c r="C34" s="96">
        <v>149.80000000000001</v>
      </c>
      <c r="D34" s="95">
        <v>155.19999999999999</v>
      </c>
      <c r="E34" s="95">
        <v>172.2</v>
      </c>
      <c r="F34" s="95">
        <v>153.80000000000001</v>
      </c>
      <c r="G34" s="107" t="s">
        <v>592</v>
      </c>
      <c r="H34" s="95">
        <v>152.5</v>
      </c>
      <c r="I34" s="95">
        <v>157.4</v>
      </c>
      <c r="J34" s="95">
        <v>142.9</v>
      </c>
      <c r="K34" s="107" t="s">
        <v>592</v>
      </c>
      <c r="L34" s="95">
        <v>137</v>
      </c>
    </row>
    <row r="35" spans="2:12" x14ac:dyDescent="0.2">
      <c r="B35" s="91" t="s">
        <v>532</v>
      </c>
      <c r="C35" s="96">
        <v>158.9</v>
      </c>
      <c r="D35" s="95">
        <v>161.30000000000001</v>
      </c>
      <c r="E35" s="95">
        <v>170.1</v>
      </c>
      <c r="F35" s="95">
        <v>165.1</v>
      </c>
      <c r="G35" s="107" t="s">
        <v>592</v>
      </c>
      <c r="H35" s="95">
        <v>155.19999999999999</v>
      </c>
      <c r="I35" s="95">
        <v>159.4</v>
      </c>
      <c r="J35" s="95">
        <v>147.9</v>
      </c>
      <c r="K35" s="107" t="s">
        <v>592</v>
      </c>
      <c r="L35" s="95">
        <v>153.5</v>
      </c>
    </row>
    <row r="36" spans="2:12" x14ac:dyDescent="0.2">
      <c r="B36" s="91" t="s">
        <v>456</v>
      </c>
      <c r="C36" s="96">
        <v>162.30000000000001</v>
      </c>
      <c r="D36" s="95">
        <v>162</v>
      </c>
      <c r="E36" s="95">
        <v>185.3</v>
      </c>
      <c r="F36" s="95">
        <v>166.6</v>
      </c>
      <c r="G36" s="107" t="s">
        <v>592</v>
      </c>
      <c r="H36" s="95">
        <v>146.80000000000001</v>
      </c>
      <c r="I36" s="95">
        <v>155.69999999999999</v>
      </c>
      <c r="J36" s="95">
        <v>154.19999999999999</v>
      </c>
      <c r="K36" s="107" t="s">
        <v>592</v>
      </c>
      <c r="L36" s="95">
        <v>163.19999999999999</v>
      </c>
    </row>
    <row r="37" spans="2:12" x14ac:dyDescent="0.2">
      <c r="B37" s="91" t="s">
        <v>531</v>
      </c>
      <c r="C37" s="96">
        <v>158.30000000000001</v>
      </c>
      <c r="D37" s="95">
        <v>161</v>
      </c>
      <c r="E37" s="95">
        <v>177.6</v>
      </c>
      <c r="F37" s="95">
        <v>166.1</v>
      </c>
      <c r="G37" s="107" t="s">
        <v>592</v>
      </c>
      <c r="H37" s="95">
        <v>148.30000000000001</v>
      </c>
      <c r="I37" s="95">
        <v>162.19999999999999</v>
      </c>
      <c r="J37" s="95">
        <v>139.6</v>
      </c>
      <c r="K37" s="107" t="s">
        <v>592</v>
      </c>
      <c r="L37" s="95">
        <v>152.1</v>
      </c>
    </row>
    <row r="38" spans="2:12" x14ac:dyDescent="0.2">
      <c r="B38" s="91" t="s">
        <v>530</v>
      </c>
      <c r="C38" s="96">
        <v>159.4</v>
      </c>
      <c r="D38" s="95">
        <v>164</v>
      </c>
      <c r="E38" s="95">
        <v>177.1</v>
      </c>
      <c r="F38" s="95">
        <v>167.8</v>
      </c>
      <c r="G38" s="107" t="s">
        <v>592</v>
      </c>
      <c r="H38" s="95">
        <v>161</v>
      </c>
      <c r="I38" s="95">
        <v>160</v>
      </c>
      <c r="J38" s="95">
        <v>147.6</v>
      </c>
      <c r="K38" s="107" t="s">
        <v>592</v>
      </c>
      <c r="L38" s="95">
        <v>148.4</v>
      </c>
    </row>
    <row r="39" spans="2:12" ht="18" thickBot="1" x14ac:dyDescent="0.25">
      <c r="B39" s="105"/>
      <c r="C39" s="93"/>
      <c r="D39" s="92"/>
      <c r="E39" s="92"/>
      <c r="F39" s="92"/>
      <c r="G39" s="92"/>
      <c r="H39" s="92"/>
      <c r="I39" s="92"/>
      <c r="J39" s="92"/>
      <c r="K39" s="92"/>
      <c r="L39" s="92"/>
    </row>
    <row r="40" spans="2:12" x14ac:dyDescent="0.2">
      <c r="C40" s="91" t="s">
        <v>569</v>
      </c>
      <c r="D40" s="95"/>
      <c r="E40" s="95"/>
      <c r="F40" s="95"/>
      <c r="G40" s="95"/>
      <c r="H40" s="95"/>
      <c r="I40" s="95"/>
      <c r="J40" s="95"/>
      <c r="K40" s="95"/>
      <c r="L40" s="95"/>
    </row>
    <row r="42" spans="2:12" x14ac:dyDescent="0.2">
      <c r="C42" s="100" t="s">
        <v>591</v>
      </c>
      <c r="D42" s="90"/>
      <c r="E42" s="90"/>
      <c r="F42" s="90"/>
    </row>
    <row r="43" spans="2:12" ht="18" thickBot="1" x14ac:dyDescent="0.25">
      <c r="B43" s="105"/>
      <c r="C43" s="105"/>
      <c r="D43" s="105"/>
      <c r="E43" s="105"/>
      <c r="F43" s="105"/>
      <c r="G43" s="105"/>
      <c r="H43" s="105"/>
      <c r="I43" s="105"/>
      <c r="J43" s="105"/>
      <c r="K43" s="106" t="s">
        <v>618</v>
      </c>
      <c r="L43" s="105"/>
    </row>
    <row r="44" spans="2:12" x14ac:dyDescent="0.2">
      <c r="C44" s="97"/>
      <c r="D44" s="104" t="s">
        <v>613</v>
      </c>
      <c r="E44" s="97"/>
      <c r="F44" s="97"/>
      <c r="G44" s="104" t="s">
        <v>588</v>
      </c>
      <c r="H44" s="97"/>
      <c r="I44" s="104" t="s">
        <v>587</v>
      </c>
      <c r="J44" s="97"/>
      <c r="K44" s="97"/>
      <c r="L44" s="97"/>
    </row>
    <row r="45" spans="2:12" x14ac:dyDescent="0.2">
      <c r="C45" s="104" t="s">
        <v>586</v>
      </c>
      <c r="D45" s="104" t="s">
        <v>612</v>
      </c>
      <c r="E45" s="104" t="s">
        <v>227</v>
      </c>
      <c r="F45" s="104" t="s">
        <v>226</v>
      </c>
      <c r="G45" s="104" t="s">
        <v>584</v>
      </c>
      <c r="H45" s="104" t="s">
        <v>583</v>
      </c>
      <c r="I45" s="104" t="s">
        <v>582</v>
      </c>
      <c r="J45" s="104" t="s">
        <v>581</v>
      </c>
      <c r="K45" s="109" t="s">
        <v>283</v>
      </c>
      <c r="L45" s="104" t="s">
        <v>579</v>
      </c>
    </row>
    <row r="46" spans="2:12" x14ac:dyDescent="0.2">
      <c r="B46" s="103"/>
      <c r="C46" s="101" t="s">
        <v>578</v>
      </c>
      <c r="D46" s="101" t="s">
        <v>577</v>
      </c>
      <c r="E46" s="102"/>
      <c r="F46" s="102"/>
      <c r="G46" s="101" t="s">
        <v>576</v>
      </c>
      <c r="H46" s="101" t="s">
        <v>575</v>
      </c>
      <c r="I46" s="101" t="s">
        <v>574</v>
      </c>
      <c r="J46" s="101" t="s">
        <v>573</v>
      </c>
      <c r="K46" s="102"/>
      <c r="L46" s="101" t="s">
        <v>572</v>
      </c>
    </row>
    <row r="47" spans="2:12" x14ac:dyDescent="0.2">
      <c r="C47" s="97"/>
    </row>
    <row r="48" spans="2:12" x14ac:dyDescent="0.2">
      <c r="B48" s="91" t="s">
        <v>605</v>
      </c>
      <c r="C48" s="96">
        <v>172.4</v>
      </c>
      <c r="D48" s="95">
        <v>174.7</v>
      </c>
      <c r="E48" s="95">
        <v>185.9</v>
      </c>
      <c r="F48" s="95">
        <v>178</v>
      </c>
      <c r="G48" s="95">
        <v>158.19999999999999</v>
      </c>
      <c r="H48" s="95">
        <v>193.7</v>
      </c>
      <c r="I48" s="95">
        <v>162</v>
      </c>
      <c r="J48" s="95">
        <v>153.1</v>
      </c>
      <c r="K48" s="95">
        <v>178.6</v>
      </c>
      <c r="L48" s="95">
        <v>166.8</v>
      </c>
    </row>
    <row r="49" spans="2:12" x14ac:dyDescent="0.2">
      <c r="B49" s="91" t="s">
        <v>604</v>
      </c>
      <c r="C49" s="96">
        <v>170.7</v>
      </c>
      <c r="D49" s="95">
        <v>172</v>
      </c>
      <c r="E49" s="95">
        <v>188.2</v>
      </c>
      <c r="F49" s="95">
        <v>171.5</v>
      </c>
      <c r="G49" s="95">
        <v>156.19999999999999</v>
      </c>
      <c r="H49" s="95">
        <v>184.4</v>
      </c>
      <c r="I49" s="95">
        <v>165.2</v>
      </c>
      <c r="J49" s="95">
        <v>157</v>
      </c>
      <c r="K49" s="95">
        <v>167.4</v>
      </c>
      <c r="L49" s="95">
        <v>167.3</v>
      </c>
    </row>
    <row r="50" spans="2:12" x14ac:dyDescent="0.2">
      <c r="B50" s="91" t="s">
        <v>603</v>
      </c>
      <c r="C50" s="96">
        <v>165</v>
      </c>
      <c r="D50" s="95">
        <v>168.4</v>
      </c>
      <c r="E50" s="95">
        <v>175.2</v>
      </c>
      <c r="F50" s="95">
        <v>167.1</v>
      </c>
      <c r="G50" s="95">
        <v>159.19999999999999</v>
      </c>
      <c r="H50" s="95">
        <v>191.6</v>
      </c>
      <c r="I50" s="95">
        <v>163.9</v>
      </c>
      <c r="J50" s="95">
        <v>149</v>
      </c>
      <c r="K50" s="95">
        <v>160.6</v>
      </c>
      <c r="L50" s="95">
        <v>155.9</v>
      </c>
    </row>
    <row r="51" spans="2:12" x14ac:dyDescent="0.2">
      <c r="B51" s="91" t="s">
        <v>544</v>
      </c>
      <c r="C51" s="96">
        <v>162.19999999999999</v>
      </c>
      <c r="D51" s="95">
        <v>165.4</v>
      </c>
      <c r="E51" s="95">
        <v>172.5</v>
      </c>
      <c r="F51" s="95">
        <v>166</v>
      </c>
      <c r="G51" s="95">
        <v>155</v>
      </c>
      <c r="H51" s="95">
        <v>186.5</v>
      </c>
      <c r="I51" s="95">
        <v>157.5</v>
      </c>
      <c r="J51" s="95">
        <v>148.69999999999999</v>
      </c>
      <c r="K51" s="95">
        <v>176.9</v>
      </c>
      <c r="L51" s="95">
        <v>153.80000000000001</v>
      </c>
    </row>
    <row r="52" spans="2:12" x14ac:dyDescent="0.2">
      <c r="C52" s="97"/>
    </row>
    <row r="53" spans="2:12" x14ac:dyDescent="0.2">
      <c r="B53" s="91" t="s">
        <v>543</v>
      </c>
      <c r="C53" s="96">
        <v>161.30000000000001</v>
      </c>
      <c r="D53" s="95">
        <v>163.69999999999999</v>
      </c>
      <c r="E53" s="95">
        <v>175.8</v>
      </c>
      <c r="F53" s="95">
        <v>165.8</v>
      </c>
      <c r="G53" s="95">
        <v>155.6</v>
      </c>
      <c r="H53" s="95">
        <v>174.8</v>
      </c>
      <c r="I53" s="95">
        <v>155.6</v>
      </c>
      <c r="J53" s="95">
        <v>146.4</v>
      </c>
      <c r="K53" s="95">
        <v>165.8</v>
      </c>
      <c r="L53" s="95">
        <v>155.5</v>
      </c>
    </row>
    <row r="54" spans="2:12" x14ac:dyDescent="0.2">
      <c r="B54" s="91" t="s">
        <v>542</v>
      </c>
      <c r="C54" s="96">
        <v>162.69999999999999</v>
      </c>
      <c r="D54" s="95">
        <v>166.1</v>
      </c>
      <c r="E54" s="95">
        <v>180.5</v>
      </c>
      <c r="F54" s="95">
        <v>164.7</v>
      </c>
      <c r="G54" s="95">
        <v>158.19999999999999</v>
      </c>
      <c r="H54" s="95">
        <v>171.6</v>
      </c>
      <c r="I54" s="95">
        <v>163.80000000000001</v>
      </c>
      <c r="J54" s="95">
        <v>149.6</v>
      </c>
      <c r="K54" s="95">
        <v>155.30000000000001</v>
      </c>
      <c r="L54" s="95">
        <v>154.6</v>
      </c>
    </row>
    <row r="55" spans="2:12" x14ac:dyDescent="0.2">
      <c r="B55" s="91" t="s">
        <v>541</v>
      </c>
      <c r="C55" s="96">
        <v>158.6</v>
      </c>
      <c r="D55" s="95">
        <v>162.1</v>
      </c>
      <c r="E55" s="95">
        <v>175.7</v>
      </c>
      <c r="F55" s="95">
        <v>163.30000000000001</v>
      </c>
      <c r="G55" s="95">
        <v>163.19999999999999</v>
      </c>
      <c r="H55" s="95">
        <v>165</v>
      </c>
      <c r="I55" s="95">
        <v>156.69999999999999</v>
      </c>
      <c r="J55" s="95">
        <v>150.1</v>
      </c>
      <c r="K55" s="95">
        <v>153.80000000000001</v>
      </c>
      <c r="L55" s="95">
        <v>150.30000000000001</v>
      </c>
    </row>
    <row r="56" spans="2:12" x14ac:dyDescent="0.2">
      <c r="B56" s="100" t="s">
        <v>617</v>
      </c>
      <c r="C56" s="99">
        <v>157.4</v>
      </c>
      <c r="D56" s="98">
        <v>160.19999999999999</v>
      </c>
      <c r="E56" s="98">
        <v>172.6</v>
      </c>
      <c r="F56" s="98">
        <v>162.69999999999999</v>
      </c>
      <c r="G56" s="98">
        <v>162.6</v>
      </c>
      <c r="H56" s="98">
        <v>163.30000000000001</v>
      </c>
      <c r="I56" s="98">
        <v>152.6</v>
      </c>
      <c r="J56" s="98">
        <v>151.69999999999999</v>
      </c>
      <c r="K56" s="98">
        <v>167.3</v>
      </c>
      <c r="L56" s="98">
        <v>150.9</v>
      </c>
    </row>
    <row r="57" spans="2:12" x14ac:dyDescent="0.2">
      <c r="C57" s="97"/>
    </row>
    <row r="58" spans="2:12" x14ac:dyDescent="0.2">
      <c r="B58" s="91" t="s">
        <v>570</v>
      </c>
      <c r="C58" s="96">
        <v>141.9</v>
      </c>
      <c r="D58" s="95">
        <v>142.4</v>
      </c>
      <c r="E58" s="95">
        <v>153.1</v>
      </c>
      <c r="F58" s="95">
        <v>137.1</v>
      </c>
      <c r="G58" s="95">
        <v>148.1</v>
      </c>
      <c r="H58" s="95">
        <v>156</v>
      </c>
      <c r="I58" s="95">
        <v>137.69999999999999</v>
      </c>
      <c r="J58" s="95">
        <v>143.6</v>
      </c>
      <c r="K58" s="95">
        <v>155.80000000000001</v>
      </c>
      <c r="L58" s="95">
        <v>140.6</v>
      </c>
    </row>
    <row r="59" spans="2:12" x14ac:dyDescent="0.2">
      <c r="B59" s="91" t="s">
        <v>538</v>
      </c>
      <c r="C59" s="96">
        <v>157.1</v>
      </c>
      <c r="D59" s="95">
        <v>162.19999999999999</v>
      </c>
      <c r="E59" s="95">
        <v>180.8</v>
      </c>
      <c r="F59" s="95">
        <v>167.3</v>
      </c>
      <c r="G59" s="95">
        <v>148.5</v>
      </c>
      <c r="H59" s="95">
        <v>160.80000000000001</v>
      </c>
      <c r="I59" s="95">
        <v>154.30000000000001</v>
      </c>
      <c r="J59" s="95">
        <v>143</v>
      </c>
      <c r="K59" s="95">
        <v>156.69999999999999</v>
      </c>
      <c r="L59" s="95">
        <v>145.19999999999999</v>
      </c>
    </row>
    <row r="60" spans="2:12" x14ac:dyDescent="0.2">
      <c r="B60" s="91" t="s">
        <v>537</v>
      </c>
      <c r="C60" s="96">
        <v>155.69999999999999</v>
      </c>
      <c r="D60" s="95">
        <v>157.30000000000001</v>
      </c>
      <c r="E60" s="95">
        <v>175</v>
      </c>
      <c r="F60" s="95">
        <v>160</v>
      </c>
      <c r="G60" s="95">
        <v>157.5</v>
      </c>
      <c r="H60" s="95">
        <v>165.6</v>
      </c>
      <c r="I60" s="95">
        <v>143.69999999999999</v>
      </c>
      <c r="J60" s="95">
        <v>152.4</v>
      </c>
      <c r="K60" s="95">
        <v>173.6</v>
      </c>
      <c r="L60" s="95">
        <v>152.1</v>
      </c>
    </row>
    <row r="61" spans="2:12" x14ac:dyDescent="0.2">
      <c r="B61" s="91" t="s">
        <v>536</v>
      </c>
      <c r="C61" s="96">
        <v>163.80000000000001</v>
      </c>
      <c r="D61" s="95">
        <v>167.4</v>
      </c>
      <c r="E61" s="95">
        <v>183.4</v>
      </c>
      <c r="F61" s="95">
        <v>174.1</v>
      </c>
      <c r="G61" s="95">
        <v>166.1</v>
      </c>
      <c r="H61" s="95">
        <v>167.4</v>
      </c>
      <c r="I61" s="95">
        <v>155.5</v>
      </c>
      <c r="J61" s="95">
        <v>155.4</v>
      </c>
      <c r="K61" s="95">
        <v>172.6</v>
      </c>
      <c r="L61" s="95">
        <v>155.30000000000001</v>
      </c>
    </row>
    <row r="62" spans="2:12" x14ac:dyDescent="0.2">
      <c r="B62" s="91" t="s">
        <v>535</v>
      </c>
      <c r="C62" s="96">
        <v>150.30000000000001</v>
      </c>
      <c r="D62" s="95">
        <v>152.19999999999999</v>
      </c>
      <c r="E62" s="95">
        <v>163.6</v>
      </c>
      <c r="F62" s="95">
        <v>152.4</v>
      </c>
      <c r="G62" s="95">
        <v>149.69999999999999</v>
      </c>
      <c r="H62" s="95">
        <v>161.1</v>
      </c>
      <c r="I62" s="95">
        <v>145.1</v>
      </c>
      <c r="J62" s="95">
        <v>143.5</v>
      </c>
      <c r="K62" s="95">
        <v>155.69999999999999</v>
      </c>
      <c r="L62" s="95">
        <v>146.1</v>
      </c>
    </row>
    <row r="63" spans="2:12" x14ac:dyDescent="0.2">
      <c r="B63" s="91" t="s">
        <v>534</v>
      </c>
      <c r="C63" s="96">
        <v>165.4</v>
      </c>
      <c r="D63" s="95">
        <v>168</v>
      </c>
      <c r="E63" s="95">
        <v>182.2</v>
      </c>
      <c r="F63" s="95">
        <v>169.7</v>
      </c>
      <c r="G63" s="95">
        <v>165.1</v>
      </c>
      <c r="H63" s="95">
        <v>173.4</v>
      </c>
      <c r="I63" s="95">
        <v>159.19999999999999</v>
      </c>
      <c r="J63" s="95">
        <v>160</v>
      </c>
      <c r="K63" s="95">
        <v>184</v>
      </c>
      <c r="L63" s="95">
        <v>159.4</v>
      </c>
    </row>
    <row r="64" spans="2:12" x14ac:dyDescent="0.2">
      <c r="C64" s="96"/>
      <c r="D64" s="95"/>
      <c r="E64" s="95"/>
      <c r="F64" s="95"/>
      <c r="G64" s="95"/>
      <c r="H64" s="95"/>
      <c r="I64" s="95"/>
      <c r="J64" s="95"/>
      <c r="K64" s="95"/>
      <c r="L64" s="95"/>
    </row>
    <row r="65" spans="1:12" x14ac:dyDescent="0.2">
      <c r="B65" s="91" t="s">
        <v>457</v>
      </c>
      <c r="C65" s="96">
        <v>161.19999999999999</v>
      </c>
      <c r="D65" s="95">
        <v>163</v>
      </c>
      <c r="E65" s="95">
        <v>168.3</v>
      </c>
      <c r="F65" s="95">
        <v>164.3</v>
      </c>
      <c r="G65" s="95">
        <v>172.3</v>
      </c>
      <c r="H65" s="95">
        <v>162.1</v>
      </c>
      <c r="I65" s="95">
        <v>158</v>
      </c>
      <c r="J65" s="95">
        <v>166.9</v>
      </c>
      <c r="K65" s="95">
        <v>189.6</v>
      </c>
      <c r="L65" s="95">
        <v>157</v>
      </c>
    </row>
    <row r="66" spans="1:12" x14ac:dyDescent="0.2">
      <c r="B66" s="91" t="s">
        <v>533</v>
      </c>
      <c r="C66" s="96">
        <v>151.4</v>
      </c>
      <c r="D66" s="95">
        <v>156.5</v>
      </c>
      <c r="E66" s="95">
        <v>171.7</v>
      </c>
      <c r="F66" s="95">
        <v>156.1</v>
      </c>
      <c r="G66" s="95">
        <v>162.80000000000001</v>
      </c>
      <c r="H66" s="95">
        <v>156.6</v>
      </c>
      <c r="I66" s="95">
        <v>152.69999999999999</v>
      </c>
      <c r="J66" s="95">
        <v>146.5</v>
      </c>
      <c r="K66" s="95">
        <v>165</v>
      </c>
      <c r="L66" s="95">
        <v>139.80000000000001</v>
      </c>
    </row>
    <row r="67" spans="1:12" x14ac:dyDescent="0.2">
      <c r="B67" s="91" t="s">
        <v>532</v>
      </c>
      <c r="C67" s="96">
        <v>159.19999999999999</v>
      </c>
      <c r="D67" s="95">
        <v>162.5</v>
      </c>
      <c r="E67" s="95">
        <v>168.5</v>
      </c>
      <c r="F67" s="95">
        <v>165.4</v>
      </c>
      <c r="G67" s="95">
        <v>170.8</v>
      </c>
      <c r="H67" s="95">
        <v>169.1</v>
      </c>
      <c r="I67" s="95">
        <v>156.1</v>
      </c>
      <c r="J67" s="95">
        <v>150.5</v>
      </c>
      <c r="K67" s="95">
        <v>158.1</v>
      </c>
      <c r="L67" s="95">
        <v>151.69999999999999</v>
      </c>
    </row>
    <row r="68" spans="1:12" x14ac:dyDescent="0.2">
      <c r="B68" s="91" t="s">
        <v>456</v>
      </c>
      <c r="C68" s="96">
        <v>161</v>
      </c>
      <c r="D68" s="95">
        <v>161.5</v>
      </c>
      <c r="E68" s="95">
        <v>173.5</v>
      </c>
      <c r="F68" s="95">
        <v>165.6</v>
      </c>
      <c r="G68" s="95">
        <v>186.9</v>
      </c>
      <c r="H68" s="95">
        <v>154.69999999999999</v>
      </c>
      <c r="I68" s="95">
        <v>153.6</v>
      </c>
      <c r="J68" s="95">
        <v>161.19999999999999</v>
      </c>
      <c r="K68" s="95">
        <v>165.7</v>
      </c>
      <c r="L68" s="95">
        <v>159.69999999999999</v>
      </c>
    </row>
    <row r="69" spans="1:12" x14ac:dyDescent="0.2">
      <c r="B69" s="91" t="s">
        <v>531</v>
      </c>
      <c r="C69" s="96">
        <v>162</v>
      </c>
      <c r="D69" s="95">
        <v>165.3</v>
      </c>
      <c r="E69" s="95">
        <v>178.2</v>
      </c>
      <c r="F69" s="95">
        <v>171.5</v>
      </c>
      <c r="G69" s="95">
        <v>162.80000000000001</v>
      </c>
      <c r="H69" s="95">
        <v>163.6</v>
      </c>
      <c r="I69" s="95">
        <v>158.6</v>
      </c>
      <c r="J69" s="95">
        <v>144.19999999999999</v>
      </c>
      <c r="K69" s="95">
        <v>165.6</v>
      </c>
      <c r="L69" s="95">
        <v>154.30000000000001</v>
      </c>
    </row>
    <row r="70" spans="1:12" x14ac:dyDescent="0.2">
      <c r="B70" s="91" t="s">
        <v>530</v>
      </c>
      <c r="C70" s="96">
        <v>160.5</v>
      </c>
      <c r="D70" s="95">
        <v>165.1</v>
      </c>
      <c r="E70" s="95">
        <v>172.8</v>
      </c>
      <c r="F70" s="95">
        <v>169.5</v>
      </c>
      <c r="G70" s="95">
        <v>160</v>
      </c>
      <c r="H70" s="95">
        <v>168.5</v>
      </c>
      <c r="I70" s="95">
        <v>157.80000000000001</v>
      </c>
      <c r="J70" s="95">
        <v>152.9</v>
      </c>
      <c r="K70" s="95">
        <v>164.2</v>
      </c>
      <c r="L70" s="95">
        <v>149.69999999999999</v>
      </c>
    </row>
    <row r="71" spans="1:12" ht="18" thickBot="1" x14ac:dyDescent="0.25">
      <c r="B71" s="94"/>
      <c r="C71" s="93"/>
      <c r="D71" s="92"/>
      <c r="E71" s="92"/>
      <c r="F71" s="92"/>
      <c r="G71" s="92"/>
      <c r="H71" s="92"/>
      <c r="I71" s="92"/>
      <c r="J71" s="92"/>
      <c r="K71" s="92"/>
      <c r="L71" s="92"/>
    </row>
    <row r="72" spans="1:12" x14ac:dyDescent="0.2">
      <c r="B72" s="90"/>
      <c r="C72" s="91" t="s">
        <v>569</v>
      </c>
    </row>
    <row r="73" spans="1:12" x14ac:dyDescent="0.2">
      <c r="A73" s="91"/>
      <c r="B73" s="90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12.69921875" style="6" customWidth="1"/>
    <col min="3" max="4" width="10.69921875" style="6" customWidth="1"/>
    <col min="5" max="6" width="8.69921875" style="6"/>
    <col min="7" max="7" width="9.69921875" style="6" customWidth="1"/>
    <col min="8" max="8" width="8.69921875" style="6"/>
    <col min="9" max="10" width="9.69921875" style="6" customWidth="1"/>
    <col min="11" max="16384" width="8.69921875" style="6"/>
  </cols>
  <sheetData>
    <row r="1" spans="1:12" x14ac:dyDescent="0.2">
      <c r="A1" s="5"/>
    </row>
    <row r="6" spans="1:12" x14ac:dyDescent="0.2">
      <c r="D6" s="1" t="s">
        <v>648</v>
      </c>
    </row>
    <row r="8" spans="1:12" x14ac:dyDescent="0.2">
      <c r="C8" s="1" t="s">
        <v>593</v>
      </c>
      <c r="G8" s="5" t="s">
        <v>601</v>
      </c>
    </row>
    <row r="9" spans="1:12" ht="18" thickBot="1" x14ac:dyDescent="0.25">
      <c r="B9" s="7"/>
      <c r="C9" s="20"/>
      <c r="D9" s="7"/>
      <c r="E9" s="7"/>
      <c r="F9" s="20"/>
      <c r="G9" s="20"/>
      <c r="H9" s="20"/>
      <c r="I9" s="20"/>
      <c r="J9" s="20"/>
      <c r="K9" s="8" t="s">
        <v>643</v>
      </c>
      <c r="L9" s="7"/>
    </row>
    <row r="10" spans="1:12" x14ac:dyDescent="0.2">
      <c r="C10" s="11"/>
      <c r="D10" s="9" t="s">
        <v>589</v>
      </c>
      <c r="E10" s="11"/>
      <c r="F10" s="11"/>
      <c r="G10" s="9" t="s">
        <v>588</v>
      </c>
      <c r="H10" s="11"/>
      <c r="I10" s="9" t="s">
        <v>587</v>
      </c>
      <c r="J10" s="11"/>
      <c r="K10" s="11"/>
      <c r="L10" s="11"/>
    </row>
    <row r="11" spans="1:12" x14ac:dyDescent="0.2">
      <c r="C11" s="9" t="s">
        <v>586</v>
      </c>
      <c r="D11" s="9" t="s">
        <v>585</v>
      </c>
      <c r="E11" s="9" t="s">
        <v>227</v>
      </c>
      <c r="F11" s="9" t="s">
        <v>226</v>
      </c>
      <c r="G11" s="9" t="s">
        <v>584</v>
      </c>
      <c r="H11" s="9" t="s">
        <v>583</v>
      </c>
      <c r="I11" s="9" t="s">
        <v>582</v>
      </c>
      <c r="J11" s="9" t="s">
        <v>581</v>
      </c>
      <c r="K11" s="9" t="s">
        <v>642</v>
      </c>
      <c r="L11" s="9" t="s">
        <v>579</v>
      </c>
    </row>
    <row r="12" spans="1:12" x14ac:dyDescent="0.2">
      <c r="B12" s="10"/>
      <c r="C12" s="14" t="s">
        <v>578</v>
      </c>
      <c r="D12" s="14" t="s">
        <v>577</v>
      </c>
      <c r="E12" s="25"/>
      <c r="F12" s="25"/>
      <c r="G12" s="14" t="s">
        <v>576</v>
      </c>
      <c r="H12" s="14" t="s">
        <v>575</v>
      </c>
      <c r="I12" s="14" t="s">
        <v>574</v>
      </c>
      <c r="J12" s="14" t="s">
        <v>573</v>
      </c>
      <c r="K12" s="14" t="s">
        <v>641</v>
      </c>
      <c r="L12" s="14" t="s">
        <v>572</v>
      </c>
    </row>
    <row r="13" spans="1:12" x14ac:dyDescent="0.2">
      <c r="C13" s="11"/>
    </row>
    <row r="14" spans="1:12" x14ac:dyDescent="0.2">
      <c r="B14" s="5" t="s">
        <v>647</v>
      </c>
      <c r="C14" s="28">
        <v>107058</v>
      </c>
      <c r="D14" s="16">
        <v>84067</v>
      </c>
      <c r="E14" s="16">
        <v>4732</v>
      </c>
      <c r="F14" s="16">
        <v>46911</v>
      </c>
      <c r="G14" s="16">
        <v>2372</v>
      </c>
      <c r="H14" s="16">
        <v>17126</v>
      </c>
      <c r="I14" s="16">
        <v>8523</v>
      </c>
      <c r="J14" s="16">
        <v>4331</v>
      </c>
      <c r="K14" s="27" t="s">
        <v>592</v>
      </c>
      <c r="L14" s="16">
        <v>22991</v>
      </c>
    </row>
    <row r="15" spans="1:12" x14ac:dyDescent="0.2">
      <c r="B15" s="5" t="s">
        <v>646</v>
      </c>
      <c r="C15" s="28">
        <v>110932</v>
      </c>
      <c r="D15" s="16">
        <v>87948</v>
      </c>
      <c r="E15" s="16">
        <v>4900</v>
      </c>
      <c r="F15" s="16">
        <v>40066</v>
      </c>
      <c r="G15" s="16">
        <v>1585</v>
      </c>
      <c r="H15" s="16">
        <v>22858</v>
      </c>
      <c r="I15" s="16">
        <v>10268</v>
      </c>
      <c r="J15" s="16">
        <v>8064</v>
      </c>
      <c r="K15" s="27" t="s">
        <v>592</v>
      </c>
      <c r="L15" s="16">
        <v>22922</v>
      </c>
    </row>
    <row r="16" spans="1:12" x14ac:dyDescent="0.2">
      <c r="B16" s="5" t="s">
        <v>645</v>
      </c>
      <c r="C16" s="28">
        <v>110981</v>
      </c>
      <c r="D16" s="16">
        <v>82138</v>
      </c>
      <c r="E16" s="16">
        <v>5652</v>
      </c>
      <c r="F16" s="16">
        <v>38005</v>
      </c>
      <c r="G16" s="16">
        <v>1470</v>
      </c>
      <c r="H16" s="16">
        <v>16679</v>
      </c>
      <c r="I16" s="16">
        <v>12607</v>
      </c>
      <c r="J16" s="16">
        <v>7398</v>
      </c>
      <c r="K16" s="27" t="s">
        <v>592</v>
      </c>
      <c r="L16" s="16">
        <v>28843</v>
      </c>
    </row>
    <row r="17" spans="1:12" x14ac:dyDescent="0.2">
      <c r="B17" s="5" t="s">
        <v>644</v>
      </c>
      <c r="C17" s="28">
        <v>119213</v>
      </c>
      <c r="D17" s="16">
        <v>86338</v>
      </c>
      <c r="E17" s="16">
        <v>6651</v>
      </c>
      <c r="F17" s="16">
        <v>37240</v>
      </c>
      <c r="G17" s="27" t="s">
        <v>592</v>
      </c>
      <c r="H17" s="16">
        <v>15690</v>
      </c>
      <c r="I17" s="16">
        <v>17142</v>
      </c>
      <c r="J17" s="16">
        <v>7122</v>
      </c>
      <c r="K17" s="27" t="s">
        <v>592</v>
      </c>
      <c r="L17" s="16">
        <v>32874</v>
      </c>
    </row>
    <row r="18" spans="1:12" x14ac:dyDescent="0.2">
      <c r="C18" s="11"/>
    </row>
    <row r="19" spans="1:12" x14ac:dyDescent="0.2">
      <c r="B19" s="5" t="s">
        <v>637</v>
      </c>
      <c r="C19" s="28">
        <v>126329</v>
      </c>
      <c r="D19" s="16">
        <v>90900</v>
      </c>
      <c r="E19" s="16">
        <v>7485</v>
      </c>
      <c r="F19" s="16">
        <v>40145</v>
      </c>
      <c r="G19" s="27" t="s">
        <v>592</v>
      </c>
      <c r="H19" s="16">
        <v>12693</v>
      </c>
      <c r="I19" s="16">
        <v>20940</v>
      </c>
      <c r="J19" s="16">
        <v>7238</v>
      </c>
      <c r="K19" s="27" t="s">
        <v>592</v>
      </c>
      <c r="L19" s="16">
        <v>35430</v>
      </c>
    </row>
    <row r="20" spans="1:12" x14ac:dyDescent="0.2">
      <c r="B20" s="5" t="s">
        <v>636</v>
      </c>
      <c r="C20" s="28">
        <v>122516</v>
      </c>
      <c r="D20" s="16">
        <v>86770</v>
      </c>
      <c r="E20" s="16">
        <v>7388</v>
      </c>
      <c r="F20" s="16">
        <v>38708</v>
      </c>
      <c r="G20" s="27" t="s">
        <v>592</v>
      </c>
      <c r="H20" s="16">
        <v>11803</v>
      </c>
      <c r="I20" s="16">
        <v>19464</v>
      </c>
      <c r="J20" s="16">
        <v>7002</v>
      </c>
      <c r="K20" s="27" t="s">
        <v>592</v>
      </c>
      <c r="L20" s="16">
        <v>35746</v>
      </c>
    </row>
    <row r="21" spans="1:12" x14ac:dyDescent="0.2">
      <c r="B21" s="5" t="s">
        <v>635</v>
      </c>
      <c r="C21" s="28">
        <v>121605</v>
      </c>
      <c r="D21" s="16">
        <v>86184</v>
      </c>
      <c r="E21" s="16">
        <v>6934</v>
      </c>
      <c r="F21" s="16">
        <v>37614</v>
      </c>
      <c r="G21" s="27" t="s">
        <v>592</v>
      </c>
      <c r="H21" s="16">
        <v>13104</v>
      </c>
      <c r="I21" s="16">
        <v>19357</v>
      </c>
      <c r="J21" s="16">
        <v>6790</v>
      </c>
      <c r="K21" s="27" t="s">
        <v>592</v>
      </c>
      <c r="L21" s="16">
        <v>35422</v>
      </c>
    </row>
    <row r="22" spans="1:12" x14ac:dyDescent="0.2">
      <c r="B22" s="5" t="s">
        <v>634</v>
      </c>
      <c r="C22" s="28">
        <v>121188</v>
      </c>
      <c r="D22" s="16">
        <v>85702</v>
      </c>
      <c r="E22" s="16">
        <v>6952</v>
      </c>
      <c r="F22" s="16">
        <v>37039</v>
      </c>
      <c r="G22" s="27" t="s">
        <v>592</v>
      </c>
      <c r="H22" s="16">
        <v>13604</v>
      </c>
      <c r="I22" s="16">
        <v>19094</v>
      </c>
      <c r="J22" s="16">
        <v>6659</v>
      </c>
      <c r="K22" s="27" t="s">
        <v>592</v>
      </c>
      <c r="L22" s="16">
        <v>35485</v>
      </c>
    </row>
    <row r="23" spans="1:12" x14ac:dyDescent="0.2">
      <c r="B23" s="1" t="s">
        <v>633</v>
      </c>
      <c r="C23" s="50">
        <v>115573</v>
      </c>
      <c r="D23" s="3">
        <v>81467</v>
      </c>
      <c r="E23" s="3">
        <v>6824</v>
      </c>
      <c r="F23" s="3">
        <v>34525</v>
      </c>
      <c r="G23" s="54" t="s">
        <v>592</v>
      </c>
      <c r="H23" s="3">
        <v>13449</v>
      </c>
      <c r="I23" s="3">
        <v>17679</v>
      </c>
      <c r="J23" s="3">
        <v>6746</v>
      </c>
      <c r="K23" s="54" t="s">
        <v>592</v>
      </c>
      <c r="L23" s="3">
        <v>34106</v>
      </c>
    </row>
    <row r="24" spans="1:12" x14ac:dyDescent="0.2">
      <c r="C24" s="11"/>
      <c r="G24" s="16"/>
      <c r="K24" s="16"/>
    </row>
    <row r="25" spans="1:12" x14ac:dyDescent="0.2">
      <c r="B25" s="5" t="s">
        <v>632</v>
      </c>
      <c r="C25" s="28">
        <v>118800</v>
      </c>
      <c r="D25" s="16">
        <v>84089</v>
      </c>
      <c r="E25" s="16">
        <v>6800</v>
      </c>
      <c r="F25" s="16">
        <v>36086</v>
      </c>
      <c r="G25" s="27" t="s">
        <v>592</v>
      </c>
      <c r="H25" s="16">
        <v>13778</v>
      </c>
      <c r="I25" s="16">
        <v>18569</v>
      </c>
      <c r="J25" s="16">
        <v>6491</v>
      </c>
      <c r="K25" s="27" t="s">
        <v>592</v>
      </c>
      <c r="L25" s="16">
        <v>34711</v>
      </c>
    </row>
    <row r="26" spans="1:12" x14ac:dyDescent="0.2">
      <c r="B26" s="5" t="s">
        <v>631</v>
      </c>
      <c r="C26" s="28">
        <v>117203</v>
      </c>
      <c r="D26" s="16">
        <v>82726</v>
      </c>
      <c r="E26" s="16">
        <v>6774</v>
      </c>
      <c r="F26" s="16">
        <v>34690</v>
      </c>
      <c r="G26" s="27" t="s">
        <v>592</v>
      </c>
      <c r="H26" s="16">
        <v>13849</v>
      </c>
      <c r="I26" s="16">
        <v>18482</v>
      </c>
      <c r="J26" s="16">
        <v>6583</v>
      </c>
      <c r="K26" s="27" t="s">
        <v>592</v>
      </c>
      <c r="L26" s="16">
        <v>34477</v>
      </c>
    </row>
    <row r="27" spans="1:12" x14ac:dyDescent="0.2">
      <c r="A27" s="4"/>
      <c r="B27" s="5" t="s">
        <v>630</v>
      </c>
      <c r="C27" s="28">
        <v>115830</v>
      </c>
      <c r="D27" s="16">
        <v>82065</v>
      </c>
      <c r="E27" s="16">
        <v>6752</v>
      </c>
      <c r="F27" s="16">
        <v>34741</v>
      </c>
      <c r="G27" s="27" t="s">
        <v>592</v>
      </c>
      <c r="H27" s="16">
        <v>13876</v>
      </c>
      <c r="I27" s="16">
        <v>17745</v>
      </c>
      <c r="J27" s="16">
        <v>6629</v>
      </c>
      <c r="K27" s="27" t="s">
        <v>592</v>
      </c>
      <c r="L27" s="16">
        <v>33765</v>
      </c>
    </row>
    <row r="28" spans="1:12" x14ac:dyDescent="0.2">
      <c r="B28" s="5" t="s">
        <v>629</v>
      </c>
      <c r="C28" s="28">
        <v>117044</v>
      </c>
      <c r="D28" s="16">
        <v>82700</v>
      </c>
      <c r="E28" s="16">
        <v>6941</v>
      </c>
      <c r="F28" s="16">
        <v>35090</v>
      </c>
      <c r="G28" s="27" t="s">
        <v>592</v>
      </c>
      <c r="H28" s="16">
        <v>13944</v>
      </c>
      <c r="I28" s="16">
        <v>17746</v>
      </c>
      <c r="J28" s="16">
        <v>6639</v>
      </c>
      <c r="K28" s="27" t="s">
        <v>592</v>
      </c>
      <c r="L28" s="16">
        <v>34344</v>
      </c>
    </row>
    <row r="29" spans="1:12" x14ac:dyDescent="0.2">
      <c r="B29" s="5" t="s">
        <v>628</v>
      </c>
      <c r="C29" s="28">
        <v>116119</v>
      </c>
      <c r="D29" s="16">
        <v>81658</v>
      </c>
      <c r="E29" s="16">
        <v>6923</v>
      </c>
      <c r="F29" s="16">
        <v>34315</v>
      </c>
      <c r="G29" s="27" t="s">
        <v>592</v>
      </c>
      <c r="H29" s="16">
        <v>13668</v>
      </c>
      <c r="I29" s="16">
        <v>17687</v>
      </c>
      <c r="J29" s="16">
        <v>6731</v>
      </c>
      <c r="K29" s="27" t="s">
        <v>592</v>
      </c>
      <c r="L29" s="16">
        <v>34461</v>
      </c>
    </row>
    <row r="30" spans="1:12" x14ac:dyDescent="0.2">
      <c r="B30" s="5" t="s">
        <v>627</v>
      </c>
      <c r="C30" s="28">
        <v>116135</v>
      </c>
      <c r="D30" s="16">
        <v>81469</v>
      </c>
      <c r="E30" s="16">
        <v>6903</v>
      </c>
      <c r="F30" s="16">
        <v>34212</v>
      </c>
      <c r="G30" s="27" t="s">
        <v>592</v>
      </c>
      <c r="H30" s="16">
        <v>13414</v>
      </c>
      <c r="I30" s="16">
        <v>17836</v>
      </c>
      <c r="J30" s="16">
        <v>6747</v>
      </c>
      <c r="K30" s="27" t="s">
        <v>592</v>
      </c>
      <c r="L30" s="16">
        <v>34666</v>
      </c>
    </row>
    <row r="31" spans="1:12" x14ac:dyDescent="0.2">
      <c r="C31" s="28"/>
      <c r="D31" s="16"/>
      <c r="E31" s="16"/>
      <c r="F31" s="16"/>
      <c r="G31" s="16"/>
      <c r="H31" s="16"/>
      <c r="I31" s="16"/>
      <c r="J31" s="16"/>
      <c r="K31" s="16"/>
      <c r="L31" s="16"/>
    </row>
    <row r="32" spans="1:12" x14ac:dyDescent="0.2">
      <c r="B32" s="5" t="s">
        <v>626</v>
      </c>
      <c r="C32" s="28">
        <v>115390</v>
      </c>
      <c r="D32" s="16">
        <v>80901</v>
      </c>
      <c r="E32" s="16">
        <v>6857</v>
      </c>
      <c r="F32" s="16">
        <v>34043</v>
      </c>
      <c r="G32" s="27" t="s">
        <v>592</v>
      </c>
      <c r="H32" s="16">
        <v>13167</v>
      </c>
      <c r="I32" s="16">
        <v>17627</v>
      </c>
      <c r="J32" s="16">
        <v>6884</v>
      </c>
      <c r="K32" s="27" t="s">
        <v>592</v>
      </c>
      <c r="L32" s="16">
        <v>34489</v>
      </c>
    </row>
    <row r="33" spans="2:12" x14ac:dyDescent="0.2">
      <c r="B33" s="5" t="s">
        <v>625</v>
      </c>
      <c r="C33" s="28">
        <v>114630</v>
      </c>
      <c r="D33" s="16">
        <v>80411</v>
      </c>
      <c r="E33" s="16">
        <v>6856</v>
      </c>
      <c r="F33" s="16">
        <v>33744</v>
      </c>
      <c r="G33" s="27" t="s">
        <v>592</v>
      </c>
      <c r="H33" s="16">
        <v>13171</v>
      </c>
      <c r="I33" s="16">
        <v>17551</v>
      </c>
      <c r="J33" s="16">
        <v>6798</v>
      </c>
      <c r="K33" s="27" t="s">
        <v>592</v>
      </c>
      <c r="L33" s="16">
        <v>34219</v>
      </c>
    </row>
    <row r="34" spans="2:12" x14ac:dyDescent="0.2">
      <c r="B34" s="5" t="s">
        <v>624</v>
      </c>
      <c r="C34" s="28">
        <v>113500</v>
      </c>
      <c r="D34" s="16">
        <v>80251</v>
      </c>
      <c r="E34" s="16">
        <v>6802</v>
      </c>
      <c r="F34" s="16">
        <v>33703</v>
      </c>
      <c r="G34" s="27" t="s">
        <v>592</v>
      </c>
      <c r="H34" s="16">
        <v>13214</v>
      </c>
      <c r="I34" s="16">
        <v>17298</v>
      </c>
      <c r="J34" s="16">
        <v>6945</v>
      </c>
      <c r="K34" s="27" t="s">
        <v>592</v>
      </c>
      <c r="L34" s="16">
        <v>33249</v>
      </c>
    </row>
    <row r="35" spans="2:12" x14ac:dyDescent="0.2">
      <c r="B35" s="5" t="s">
        <v>623</v>
      </c>
      <c r="C35" s="28">
        <v>113409</v>
      </c>
      <c r="D35" s="16">
        <v>79898</v>
      </c>
      <c r="E35" s="16">
        <v>6817</v>
      </c>
      <c r="F35" s="16">
        <v>33746</v>
      </c>
      <c r="G35" s="27" t="s">
        <v>592</v>
      </c>
      <c r="H35" s="16">
        <v>12949</v>
      </c>
      <c r="I35" s="16">
        <v>17214</v>
      </c>
      <c r="J35" s="16">
        <v>6899</v>
      </c>
      <c r="K35" s="27" t="s">
        <v>592</v>
      </c>
      <c r="L35" s="16">
        <v>33511</v>
      </c>
    </row>
    <row r="36" spans="2:12" x14ac:dyDescent="0.2">
      <c r="B36" s="5" t="s">
        <v>622</v>
      </c>
      <c r="C36" s="28">
        <v>114295</v>
      </c>
      <c r="D36" s="16">
        <v>80646</v>
      </c>
      <c r="E36" s="16">
        <v>6743</v>
      </c>
      <c r="F36" s="16">
        <v>35023</v>
      </c>
      <c r="G36" s="27" t="s">
        <v>592</v>
      </c>
      <c r="H36" s="16">
        <v>12940</v>
      </c>
      <c r="I36" s="16">
        <v>17185</v>
      </c>
      <c r="J36" s="16">
        <v>6899</v>
      </c>
      <c r="K36" s="27" t="s">
        <v>592</v>
      </c>
      <c r="L36" s="16">
        <v>33649</v>
      </c>
    </row>
    <row r="37" spans="2:12" x14ac:dyDescent="0.2">
      <c r="B37" s="5" t="s">
        <v>621</v>
      </c>
      <c r="C37" s="28">
        <v>114519</v>
      </c>
      <c r="D37" s="16">
        <v>80792</v>
      </c>
      <c r="E37" s="16">
        <v>6718</v>
      </c>
      <c r="F37" s="16">
        <v>34893</v>
      </c>
      <c r="G37" s="27" t="s">
        <v>592</v>
      </c>
      <c r="H37" s="16">
        <v>13414</v>
      </c>
      <c r="I37" s="16">
        <v>17205</v>
      </c>
      <c r="J37" s="16">
        <v>6706</v>
      </c>
      <c r="K37" s="27" t="s">
        <v>592</v>
      </c>
      <c r="L37" s="16">
        <v>33727</v>
      </c>
    </row>
    <row r="38" spans="2:12" ht="18" thickBot="1" x14ac:dyDescent="0.25">
      <c r="B38" s="7"/>
      <c r="C38" s="30"/>
      <c r="D38" s="19"/>
      <c r="E38" s="19"/>
      <c r="F38" s="19"/>
      <c r="G38" s="19"/>
      <c r="H38" s="19"/>
      <c r="I38" s="19"/>
      <c r="J38" s="19"/>
      <c r="K38" s="19"/>
      <c r="L38" s="19"/>
    </row>
    <row r="39" spans="2:12" x14ac:dyDescent="0.2">
      <c r="C39" s="5" t="s">
        <v>569</v>
      </c>
      <c r="D39" s="16"/>
      <c r="E39" s="16"/>
      <c r="F39" s="16"/>
      <c r="G39" s="16"/>
      <c r="H39" s="16"/>
      <c r="I39" s="16"/>
      <c r="J39" s="16"/>
      <c r="K39" s="16"/>
      <c r="L39" s="16"/>
    </row>
    <row r="41" spans="2:12" x14ac:dyDescent="0.2">
      <c r="C41" s="1" t="s">
        <v>591</v>
      </c>
      <c r="E41" s="4"/>
    </row>
    <row r="42" spans="2:12" ht="18" thickBot="1" x14ac:dyDescent="0.25">
      <c r="B42" s="7"/>
      <c r="C42" s="7"/>
      <c r="D42" s="7"/>
      <c r="E42" s="7"/>
      <c r="F42" s="7"/>
      <c r="G42" s="7"/>
      <c r="H42" s="7"/>
      <c r="I42" s="7"/>
      <c r="J42" s="7"/>
      <c r="K42" s="8" t="s">
        <v>643</v>
      </c>
      <c r="L42" s="7"/>
    </row>
    <row r="43" spans="2:12" x14ac:dyDescent="0.2">
      <c r="C43" s="11"/>
      <c r="D43" s="9" t="s">
        <v>589</v>
      </c>
      <c r="E43" s="11"/>
      <c r="F43" s="11"/>
      <c r="G43" s="9" t="s">
        <v>588</v>
      </c>
      <c r="H43" s="11"/>
      <c r="I43" s="9" t="s">
        <v>587</v>
      </c>
      <c r="J43" s="11"/>
      <c r="K43" s="11"/>
      <c r="L43" s="11"/>
    </row>
    <row r="44" spans="2:12" x14ac:dyDescent="0.2">
      <c r="C44" s="9" t="s">
        <v>586</v>
      </c>
      <c r="D44" s="9" t="s">
        <v>585</v>
      </c>
      <c r="E44" s="9" t="s">
        <v>227</v>
      </c>
      <c r="F44" s="9" t="s">
        <v>226</v>
      </c>
      <c r="G44" s="9" t="s">
        <v>584</v>
      </c>
      <c r="H44" s="9" t="s">
        <v>583</v>
      </c>
      <c r="I44" s="9" t="s">
        <v>582</v>
      </c>
      <c r="J44" s="9" t="s">
        <v>581</v>
      </c>
      <c r="K44" s="9" t="s">
        <v>642</v>
      </c>
      <c r="L44" s="9" t="s">
        <v>579</v>
      </c>
    </row>
    <row r="45" spans="2:12" x14ac:dyDescent="0.2">
      <c r="B45" s="10"/>
      <c r="C45" s="14" t="s">
        <v>578</v>
      </c>
      <c r="D45" s="14" t="s">
        <v>577</v>
      </c>
      <c r="E45" s="25"/>
      <c r="F45" s="25"/>
      <c r="G45" s="14" t="s">
        <v>576</v>
      </c>
      <c r="H45" s="14" t="s">
        <v>575</v>
      </c>
      <c r="I45" s="14" t="s">
        <v>574</v>
      </c>
      <c r="J45" s="14" t="s">
        <v>573</v>
      </c>
      <c r="K45" s="14" t="s">
        <v>641</v>
      </c>
      <c r="L45" s="14" t="s">
        <v>572</v>
      </c>
    </row>
    <row r="46" spans="2:12" x14ac:dyDescent="0.2">
      <c r="C46" s="11"/>
    </row>
    <row r="47" spans="2:12" x14ac:dyDescent="0.2">
      <c r="B47" s="5" t="s">
        <v>640</v>
      </c>
      <c r="C47" s="28">
        <f>D47+L47</f>
        <v>223796</v>
      </c>
      <c r="D47" s="16">
        <f>SUM(E47:K47)</f>
        <v>160081</v>
      </c>
      <c r="E47" s="16">
        <v>17065</v>
      </c>
      <c r="F47" s="16">
        <v>58639</v>
      </c>
      <c r="G47" s="16">
        <v>3015</v>
      </c>
      <c r="H47" s="16">
        <v>24145</v>
      </c>
      <c r="I47" s="16">
        <v>44572</v>
      </c>
      <c r="J47" s="16">
        <v>11244</v>
      </c>
      <c r="K47" s="16">
        <v>1401</v>
      </c>
      <c r="L47" s="16">
        <v>63715</v>
      </c>
    </row>
    <row r="48" spans="2:12" x14ac:dyDescent="0.2">
      <c r="B48" s="5" t="s">
        <v>639</v>
      </c>
      <c r="C48" s="28">
        <f>D48+L48</f>
        <v>224450</v>
      </c>
      <c r="D48" s="16">
        <f>SUM(E48:K48)</f>
        <v>159874</v>
      </c>
      <c r="E48" s="16">
        <v>16507</v>
      </c>
      <c r="F48" s="16">
        <v>58565</v>
      </c>
      <c r="G48" s="16">
        <v>3023</v>
      </c>
      <c r="H48" s="16">
        <v>24006</v>
      </c>
      <c r="I48" s="16">
        <v>45465</v>
      </c>
      <c r="J48" s="16">
        <v>11034</v>
      </c>
      <c r="K48" s="16">
        <v>1274</v>
      </c>
      <c r="L48" s="16">
        <v>64576</v>
      </c>
    </row>
    <row r="49" spans="2:12" x14ac:dyDescent="0.2">
      <c r="B49" s="5" t="s">
        <v>638</v>
      </c>
      <c r="C49" s="28">
        <v>243725</v>
      </c>
      <c r="D49" s="16">
        <v>177367</v>
      </c>
      <c r="E49" s="16">
        <v>20768</v>
      </c>
      <c r="F49" s="16">
        <v>66212</v>
      </c>
      <c r="G49" s="16">
        <v>2618</v>
      </c>
      <c r="H49" s="16">
        <v>20828</v>
      </c>
      <c r="I49" s="16">
        <v>51570</v>
      </c>
      <c r="J49" s="16">
        <v>13703</v>
      </c>
      <c r="K49" s="16">
        <v>1507</v>
      </c>
      <c r="L49" s="16">
        <v>66357</v>
      </c>
    </row>
    <row r="50" spans="2:12" x14ac:dyDescent="0.2">
      <c r="B50" s="5" t="s">
        <v>637</v>
      </c>
      <c r="C50" s="28">
        <v>239333</v>
      </c>
      <c r="D50" s="16">
        <v>172212</v>
      </c>
      <c r="E50" s="16">
        <v>21624</v>
      </c>
      <c r="F50" s="16">
        <v>62812</v>
      </c>
      <c r="G50" s="16">
        <v>1870</v>
      </c>
      <c r="H50" s="16">
        <v>20998</v>
      </c>
      <c r="I50" s="16">
        <v>50676</v>
      </c>
      <c r="J50" s="16">
        <v>12909</v>
      </c>
      <c r="K50" s="16">
        <v>1255</v>
      </c>
      <c r="L50" s="16">
        <v>67121</v>
      </c>
    </row>
    <row r="51" spans="2:12" x14ac:dyDescent="0.2">
      <c r="C51" s="11"/>
    </row>
    <row r="52" spans="2:12" x14ac:dyDescent="0.2">
      <c r="B52" s="5" t="s">
        <v>636</v>
      </c>
      <c r="C52" s="28">
        <v>234400</v>
      </c>
      <c r="D52" s="16">
        <v>166145</v>
      </c>
      <c r="E52" s="16">
        <v>20567</v>
      </c>
      <c r="F52" s="16">
        <v>61556</v>
      </c>
      <c r="G52" s="16">
        <v>1848</v>
      </c>
      <c r="H52" s="16">
        <v>20737</v>
      </c>
      <c r="I52" s="16">
        <v>47474</v>
      </c>
      <c r="J52" s="16">
        <v>12615</v>
      </c>
      <c r="K52" s="16">
        <v>1346</v>
      </c>
      <c r="L52" s="16">
        <v>68256</v>
      </c>
    </row>
    <row r="53" spans="2:12" x14ac:dyDescent="0.2">
      <c r="B53" s="5" t="s">
        <v>635</v>
      </c>
      <c r="C53" s="28">
        <v>234792</v>
      </c>
      <c r="D53" s="16">
        <v>165266</v>
      </c>
      <c r="E53" s="16">
        <v>19867</v>
      </c>
      <c r="F53" s="16">
        <v>60651</v>
      </c>
      <c r="G53" s="16">
        <v>1890</v>
      </c>
      <c r="H53" s="16">
        <v>22508</v>
      </c>
      <c r="I53" s="16">
        <v>47251</v>
      </c>
      <c r="J53" s="16">
        <v>11879</v>
      </c>
      <c r="K53" s="16">
        <v>1221</v>
      </c>
      <c r="L53" s="16">
        <v>69527</v>
      </c>
    </row>
    <row r="54" spans="2:12" x14ac:dyDescent="0.2">
      <c r="B54" s="5" t="s">
        <v>634</v>
      </c>
      <c r="C54" s="28">
        <v>233269</v>
      </c>
      <c r="D54" s="16">
        <v>163827</v>
      </c>
      <c r="E54" s="16">
        <v>19396</v>
      </c>
      <c r="F54" s="16">
        <v>59766</v>
      </c>
      <c r="G54" s="16">
        <v>1871</v>
      </c>
      <c r="H54" s="16">
        <v>22587</v>
      </c>
      <c r="I54" s="16">
        <v>47443</v>
      </c>
      <c r="J54" s="16">
        <v>11688</v>
      </c>
      <c r="K54" s="16">
        <v>1075</v>
      </c>
      <c r="L54" s="16">
        <v>69443</v>
      </c>
    </row>
    <row r="55" spans="2:12" x14ac:dyDescent="0.2">
      <c r="B55" s="1" t="s">
        <v>633</v>
      </c>
      <c r="C55" s="50">
        <v>225224</v>
      </c>
      <c r="D55" s="3">
        <v>157725</v>
      </c>
      <c r="E55" s="3">
        <v>18950</v>
      </c>
      <c r="F55" s="3">
        <v>56570</v>
      </c>
      <c r="G55" s="3">
        <v>1878</v>
      </c>
      <c r="H55" s="3">
        <v>21868</v>
      </c>
      <c r="I55" s="3">
        <v>45744</v>
      </c>
      <c r="J55" s="3">
        <v>11818</v>
      </c>
      <c r="K55" s="3">
        <v>895</v>
      </c>
      <c r="L55" s="3">
        <v>67500</v>
      </c>
    </row>
    <row r="56" spans="2:12" x14ac:dyDescent="0.2">
      <c r="C56" s="11"/>
    </row>
    <row r="57" spans="2:12" x14ac:dyDescent="0.2">
      <c r="B57" s="5" t="s">
        <v>632</v>
      </c>
      <c r="C57" s="28">
        <v>229153</v>
      </c>
      <c r="D57" s="16">
        <v>160899</v>
      </c>
      <c r="E57" s="16">
        <v>18689</v>
      </c>
      <c r="F57" s="16">
        <v>58312</v>
      </c>
      <c r="G57" s="16">
        <v>1873</v>
      </c>
      <c r="H57" s="16">
        <v>22411</v>
      </c>
      <c r="I57" s="16">
        <v>46931</v>
      </c>
      <c r="J57" s="16">
        <v>11640</v>
      </c>
      <c r="K57" s="16">
        <v>1043</v>
      </c>
      <c r="L57" s="16">
        <v>68254</v>
      </c>
    </row>
    <row r="58" spans="2:12" x14ac:dyDescent="0.2">
      <c r="B58" s="5" t="s">
        <v>631</v>
      </c>
      <c r="C58" s="28">
        <v>227747</v>
      </c>
      <c r="D58" s="16">
        <v>159830</v>
      </c>
      <c r="E58" s="16">
        <v>18915</v>
      </c>
      <c r="F58" s="16">
        <v>56745</v>
      </c>
      <c r="G58" s="16">
        <v>1868</v>
      </c>
      <c r="H58" s="16">
        <v>22387</v>
      </c>
      <c r="I58" s="16">
        <v>47211</v>
      </c>
      <c r="J58" s="16">
        <v>11673</v>
      </c>
      <c r="K58" s="16">
        <v>1031</v>
      </c>
      <c r="L58" s="16">
        <v>67917</v>
      </c>
    </row>
    <row r="59" spans="2:12" x14ac:dyDescent="0.2">
      <c r="B59" s="5" t="s">
        <v>630</v>
      </c>
      <c r="C59" s="28">
        <v>225854</v>
      </c>
      <c r="D59" s="16">
        <v>159014</v>
      </c>
      <c r="E59" s="16">
        <v>18836</v>
      </c>
      <c r="F59" s="16">
        <v>56725</v>
      </c>
      <c r="G59" s="16">
        <v>1867</v>
      </c>
      <c r="H59" s="16">
        <v>22228</v>
      </c>
      <c r="I59" s="16">
        <v>46718</v>
      </c>
      <c r="J59" s="16">
        <v>11634</v>
      </c>
      <c r="K59" s="16">
        <v>1006</v>
      </c>
      <c r="L59" s="16">
        <v>66840</v>
      </c>
    </row>
    <row r="60" spans="2:12" x14ac:dyDescent="0.2">
      <c r="B60" s="5" t="s">
        <v>629</v>
      </c>
      <c r="C60" s="28">
        <v>228176</v>
      </c>
      <c r="D60" s="16">
        <v>160070</v>
      </c>
      <c r="E60" s="16">
        <v>19325</v>
      </c>
      <c r="F60" s="16">
        <v>57239</v>
      </c>
      <c r="G60" s="16">
        <v>1885</v>
      </c>
      <c r="H60" s="16">
        <v>22318</v>
      </c>
      <c r="I60" s="16">
        <v>46710</v>
      </c>
      <c r="J60" s="16">
        <v>11619</v>
      </c>
      <c r="K60" s="16">
        <v>974</v>
      </c>
      <c r="L60" s="16">
        <v>68106</v>
      </c>
    </row>
    <row r="61" spans="2:12" x14ac:dyDescent="0.2">
      <c r="B61" s="5" t="s">
        <v>628</v>
      </c>
      <c r="C61" s="28">
        <v>226204</v>
      </c>
      <c r="D61" s="16">
        <v>158015</v>
      </c>
      <c r="E61" s="16">
        <v>19383</v>
      </c>
      <c r="F61" s="16">
        <v>56150</v>
      </c>
      <c r="G61" s="16">
        <v>1879</v>
      </c>
      <c r="H61" s="16">
        <v>21970</v>
      </c>
      <c r="I61" s="16">
        <v>45862</v>
      </c>
      <c r="J61" s="16">
        <v>11797</v>
      </c>
      <c r="K61" s="16">
        <v>974</v>
      </c>
      <c r="L61" s="16">
        <v>68189</v>
      </c>
    </row>
    <row r="62" spans="2:12" x14ac:dyDescent="0.2">
      <c r="B62" s="5" t="s">
        <v>627</v>
      </c>
      <c r="C62" s="28">
        <v>226170</v>
      </c>
      <c r="D62" s="16">
        <v>158006</v>
      </c>
      <c r="E62" s="16">
        <v>19318</v>
      </c>
      <c r="F62" s="16">
        <v>56262</v>
      </c>
      <c r="G62" s="16">
        <v>1902</v>
      </c>
      <c r="H62" s="16">
        <v>21763</v>
      </c>
      <c r="I62" s="16">
        <v>45939</v>
      </c>
      <c r="J62" s="16">
        <v>11848</v>
      </c>
      <c r="K62" s="16">
        <v>974</v>
      </c>
      <c r="L62" s="16">
        <v>68164</v>
      </c>
    </row>
    <row r="63" spans="2:12" x14ac:dyDescent="0.2">
      <c r="C63" s="28"/>
      <c r="D63" s="16"/>
      <c r="E63" s="16"/>
      <c r="F63" s="16"/>
      <c r="G63" s="16"/>
      <c r="H63" s="16"/>
      <c r="I63" s="16"/>
      <c r="J63" s="16"/>
      <c r="K63" s="16"/>
      <c r="L63" s="16"/>
    </row>
    <row r="64" spans="2:12" x14ac:dyDescent="0.2">
      <c r="B64" s="5" t="s">
        <v>626</v>
      </c>
      <c r="C64" s="28">
        <v>224710</v>
      </c>
      <c r="D64" s="16">
        <v>157279</v>
      </c>
      <c r="E64" s="16">
        <v>18928</v>
      </c>
      <c r="F64" s="16">
        <v>55959</v>
      </c>
      <c r="G64" s="16">
        <v>1906</v>
      </c>
      <c r="H64" s="16">
        <v>21594</v>
      </c>
      <c r="I64" s="16">
        <v>45995</v>
      </c>
      <c r="J64" s="16">
        <v>11961</v>
      </c>
      <c r="K64" s="16">
        <v>936</v>
      </c>
      <c r="L64" s="16">
        <v>67431</v>
      </c>
    </row>
    <row r="65" spans="1:12" x14ac:dyDescent="0.2">
      <c r="B65" s="5" t="s">
        <v>625</v>
      </c>
      <c r="C65" s="28">
        <v>224727</v>
      </c>
      <c r="D65" s="16">
        <v>156079</v>
      </c>
      <c r="E65" s="16">
        <v>18936</v>
      </c>
      <c r="F65" s="16">
        <v>55586</v>
      </c>
      <c r="G65" s="16">
        <v>1912</v>
      </c>
      <c r="H65" s="16">
        <v>21489</v>
      </c>
      <c r="I65" s="16">
        <v>45394</v>
      </c>
      <c r="J65" s="16">
        <v>11864</v>
      </c>
      <c r="K65" s="16">
        <v>898</v>
      </c>
      <c r="L65" s="16">
        <v>68648</v>
      </c>
    </row>
    <row r="66" spans="1:12" x14ac:dyDescent="0.2">
      <c r="B66" s="5" t="s">
        <v>624</v>
      </c>
      <c r="C66" s="28">
        <v>223143</v>
      </c>
      <c r="D66" s="16">
        <v>155497</v>
      </c>
      <c r="E66" s="16">
        <v>18837</v>
      </c>
      <c r="F66" s="16">
        <v>55760</v>
      </c>
      <c r="G66" s="16">
        <v>1872</v>
      </c>
      <c r="H66" s="16">
        <v>21532</v>
      </c>
      <c r="I66" s="16">
        <v>44616</v>
      </c>
      <c r="J66" s="16">
        <v>11944</v>
      </c>
      <c r="K66" s="16">
        <v>936</v>
      </c>
      <c r="L66" s="16">
        <v>67646</v>
      </c>
    </row>
    <row r="67" spans="1:12" x14ac:dyDescent="0.2">
      <c r="B67" s="5" t="s">
        <v>623</v>
      </c>
      <c r="C67" s="28">
        <v>221167</v>
      </c>
      <c r="D67" s="16">
        <v>155156</v>
      </c>
      <c r="E67" s="16">
        <v>18725</v>
      </c>
      <c r="F67" s="16">
        <v>55919</v>
      </c>
      <c r="G67" s="16">
        <v>1856</v>
      </c>
      <c r="H67" s="16">
        <v>21233</v>
      </c>
      <c r="I67" s="16">
        <v>44517</v>
      </c>
      <c r="J67" s="16">
        <v>11970</v>
      </c>
      <c r="K67" s="16">
        <v>936</v>
      </c>
      <c r="L67" s="16">
        <v>66011</v>
      </c>
    </row>
    <row r="68" spans="1:12" x14ac:dyDescent="0.2">
      <c r="B68" s="5" t="s">
        <v>622</v>
      </c>
      <c r="C68" s="28">
        <v>222179</v>
      </c>
      <c r="D68" s="16">
        <v>155825</v>
      </c>
      <c r="E68" s="16">
        <v>18797</v>
      </c>
      <c r="F68" s="16">
        <v>57113</v>
      </c>
      <c r="G68" s="16">
        <v>1856</v>
      </c>
      <c r="H68" s="16">
        <v>21077</v>
      </c>
      <c r="I68" s="16">
        <v>44450</v>
      </c>
      <c r="J68" s="16">
        <v>12013</v>
      </c>
      <c r="K68" s="16">
        <v>519</v>
      </c>
      <c r="L68" s="16">
        <v>66354</v>
      </c>
    </row>
    <row r="69" spans="1:12" x14ac:dyDescent="0.2">
      <c r="B69" s="5" t="s">
        <v>621</v>
      </c>
      <c r="C69" s="28">
        <v>223452</v>
      </c>
      <c r="D69" s="16">
        <v>157015</v>
      </c>
      <c r="E69" s="16">
        <v>18718</v>
      </c>
      <c r="F69" s="16">
        <v>57071</v>
      </c>
      <c r="G69" s="16">
        <v>1856</v>
      </c>
      <c r="H69" s="16">
        <v>22422</v>
      </c>
      <c r="I69" s="16">
        <v>44584</v>
      </c>
      <c r="J69" s="16">
        <v>11845</v>
      </c>
      <c r="K69" s="16">
        <v>519</v>
      </c>
      <c r="L69" s="16">
        <v>66437</v>
      </c>
    </row>
    <row r="70" spans="1:12" ht="18" thickBot="1" x14ac:dyDescent="0.25">
      <c r="B70" s="20"/>
      <c r="C70" s="30"/>
      <c r="D70" s="19"/>
      <c r="E70" s="19"/>
      <c r="F70" s="19"/>
      <c r="G70" s="19"/>
      <c r="H70" s="19"/>
      <c r="I70" s="19"/>
      <c r="J70" s="19"/>
      <c r="K70" s="19"/>
      <c r="L70" s="19"/>
    </row>
    <row r="71" spans="1:12" x14ac:dyDescent="0.2">
      <c r="B71" s="4"/>
      <c r="C71" s="5" t="s">
        <v>569</v>
      </c>
    </row>
    <row r="72" spans="1:12" x14ac:dyDescent="0.2">
      <c r="A72" s="5"/>
      <c r="B72" s="4"/>
      <c r="C72" s="4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219"/>
  <sheetViews>
    <sheetView showGridLines="0" zoomScale="75" workbookViewId="0"/>
  </sheetViews>
  <sheetFormatPr defaultColWidth="7.69921875" defaultRowHeight="17.25" x14ac:dyDescent="0.2"/>
  <cols>
    <col min="1" max="1" width="10.69921875" style="89" customWidth="1"/>
    <col min="2" max="2" width="11.69921875" style="89" customWidth="1"/>
    <col min="3" max="3" width="6.69921875" style="89" customWidth="1"/>
    <col min="4" max="4" width="7.69921875" style="89"/>
    <col min="5" max="5" width="5.69921875" style="89" customWidth="1"/>
    <col min="6" max="6" width="8.69921875" style="89" customWidth="1"/>
    <col min="7" max="7" width="9.69921875" style="89" customWidth="1"/>
    <col min="8" max="8" width="10.69921875" style="89" customWidth="1"/>
    <col min="9" max="9" width="6.69921875" style="89" customWidth="1"/>
    <col min="10" max="10" width="7.69921875" style="89"/>
    <col min="11" max="11" width="5.69921875" style="89" customWidth="1"/>
    <col min="12" max="13" width="8.69921875" style="89" customWidth="1"/>
    <col min="14" max="14" width="9.69921875" style="89" customWidth="1"/>
    <col min="15" max="16384" width="7.69921875" style="89"/>
  </cols>
  <sheetData>
    <row r="1" spans="1:14" x14ac:dyDescent="0.2">
      <c r="A1" s="91"/>
    </row>
    <row r="6" spans="1:14" x14ac:dyDescent="0.2">
      <c r="D6" s="100" t="s">
        <v>691</v>
      </c>
    </row>
    <row r="7" spans="1:14" x14ac:dyDescent="0.2">
      <c r="G7" s="91" t="s">
        <v>684</v>
      </c>
    </row>
    <row r="8" spans="1:14" x14ac:dyDescent="0.2">
      <c r="C8" s="91" t="s">
        <v>683</v>
      </c>
    </row>
    <row r="9" spans="1:14" ht="18" thickBot="1" x14ac:dyDescent="0.25">
      <c r="B9" s="105"/>
      <c r="C9" s="106" t="s">
        <v>682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x14ac:dyDescent="0.2">
      <c r="C10" s="97"/>
      <c r="I10" s="97"/>
    </row>
    <row r="11" spans="1:14" x14ac:dyDescent="0.2">
      <c r="C11" s="102"/>
      <c r="D11" s="103"/>
      <c r="E11" s="103"/>
      <c r="F11" s="130" t="s">
        <v>74</v>
      </c>
      <c r="G11" s="103"/>
      <c r="H11" s="103"/>
      <c r="I11" s="102"/>
      <c r="J11" s="103"/>
      <c r="K11" s="103"/>
      <c r="L11" s="130" t="s">
        <v>73</v>
      </c>
      <c r="M11" s="103"/>
      <c r="N11" s="103"/>
    </row>
    <row r="12" spans="1:14" x14ac:dyDescent="0.2">
      <c r="C12" s="97"/>
      <c r="D12" s="101" t="s">
        <v>681</v>
      </c>
      <c r="E12" s="103"/>
      <c r="F12" s="104" t="s">
        <v>680</v>
      </c>
      <c r="G12" s="103"/>
      <c r="H12" s="104" t="s">
        <v>679</v>
      </c>
      <c r="I12" s="97"/>
      <c r="J12" s="101" t="s">
        <v>681</v>
      </c>
      <c r="K12" s="103"/>
      <c r="L12" s="104" t="s">
        <v>680</v>
      </c>
      <c r="M12" s="103"/>
      <c r="N12" s="104" t="s">
        <v>679</v>
      </c>
    </row>
    <row r="13" spans="1:14" x14ac:dyDescent="0.2">
      <c r="B13" s="91" t="s">
        <v>678</v>
      </c>
      <c r="C13" s="104" t="s">
        <v>677</v>
      </c>
      <c r="D13" s="97"/>
      <c r="E13" s="97"/>
      <c r="F13" s="104" t="s">
        <v>676</v>
      </c>
      <c r="G13" s="104" t="s">
        <v>675</v>
      </c>
      <c r="H13" s="104" t="s">
        <v>674</v>
      </c>
      <c r="I13" s="104" t="s">
        <v>677</v>
      </c>
      <c r="J13" s="97"/>
      <c r="K13" s="97"/>
      <c r="L13" s="104" t="s">
        <v>676</v>
      </c>
      <c r="M13" s="104" t="s">
        <v>675</v>
      </c>
      <c r="N13" s="104" t="s">
        <v>674</v>
      </c>
    </row>
    <row r="14" spans="1:14" x14ac:dyDescent="0.2">
      <c r="B14" s="129" t="s">
        <v>673</v>
      </c>
      <c r="C14" s="101" t="s">
        <v>672</v>
      </c>
      <c r="D14" s="101" t="s">
        <v>671</v>
      </c>
      <c r="E14" s="101" t="s">
        <v>670</v>
      </c>
      <c r="F14" s="101" t="s">
        <v>668</v>
      </c>
      <c r="G14" s="101" t="s">
        <v>669</v>
      </c>
      <c r="H14" s="101" t="s">
        <v>668</v>
      </c>
      <c r="I14" s="101" t="s">
        <v>672</v>
      </c>
      <c r="J14" s="101" t="s">
        <v>671</v>
      </c>
      <c r="K14" s="101" t="s">
        <v>670</v>
      </c>
      <c r="L14" s="101" t="s">
        <v>668</v>
      </c>
      <c r="M14" s="101" t="s">
        <v>669</v>
      </c>
      <c r="N14" s="101" t="s">
        <v>668</v>
      </c>
    </row>
    <row r="15" spans="1:14" x14ac:dyDescent="0.2">
      <c r="C15" s="128" t="s">
        <v>667</v>
      </c>
      <c r="D15" s="127" t="s">
        <v>666</v>
      </c>
      <c r="E15" s="126" t="s">
        <v>666</v>
      </c>
      <c r="F15" s="126" t="s">
        <v>665</v>
      </c>
      <c r="G15" s="126" t="s">
        <v>665</v>
      </c>
      <c r="H15" s="126" t="s">
        <v>665</v>
      </c>
      <c r="I15" s="126" t="s">
        <v>667</v>
      </c>
      <c r="J15" s="126" t="s">
        <v>666</v>
      </c>
      <c r="K15" s="126" t="s">
        <v>666</v>
      </c>
      <c r="L15" s="126" t="s">
        <v>665</v>
      </c>
      <c r="M15" s="126" t="s">
        <v>665</v>
      </c>
      <c r="N15" s="126" t="s">
        <v>665</v>
      </c>
    </row>
    <row r="16" spans="1:14" x14ac:dyDescent="0.2">
      <c r="C16" s="97"/>
      <c r="D16" s="115"/>
      <c r="H16" s="100" t="s">
        <v>688</v>
      </c>
    </row>
    <row r="17" spans="1:14" x14ac:dyDescent="0.2">
      <c r="B17" s="100" t="s">
        <v>662</v>
      </c>
      <c r="C17" s="99">
        <v>12.9</v>
      </c>
      <c r="D17" s="119">
        <v>172</v>
      </c>
      <c r="E17" s="116">
        <v>15</v>
      </c>
      <c r="F17" s="118">
        <v>339.7</v>
      </c>
      <c r="G17" s="118">
        <v>307.8</v>
      </c>
      <c r="H17" s="117">
        <v>1080.9000000000001</v>
      </c>
      <c r="I17" s="98">
        <v>8</v>
      </c>
      <c r="J17" s="121">
        <v>172</v>
      </c>
      <c r="K17" s="121">
        <v>7</v>
      </c>
      <c r="L17" s="98">
        <v>212.8</v>
      </c>
      <c r="M17" s="98">
        <v>201.3</v>
      </c>
      <c r="N17" s="98">
        <v>588.6</v>
      </c>
    </row>
    <row r="18" spans="1:14" x14ac:dyDescent="0.2">
      <c r="C18" s="96"/>
      <c r="D18" s="114"/>
      <c r="E18" s="113"/>
      <c r="F18" s="95"/>
      <c r="G18" s="95"/>
      <c r="H18" s="95"/>
      <c r="I18" s="95"/>
      <c r="J18" s="113"/>
      <c r="K18" s="113"/>
      <c r="L18" s="95"/>
      <c r="M18" s="95"/>
      <c r="N18" s="95"/>
    </row>
    <row r="19" spans="1:14" x14ac:dyDescent="0.2">
      <c r="B19" s="91" t="s">
        <v>661</v>
      </c>
      <c r="C19" s="96">
        <v>0.8</v>
      </c>
      <c r="D19" s="114">
        <v>183</v>
      </c>
      <c r="E19" s="113">
        <v>16</v>
      </c>
      <c r="F19" s="95">
        <v>170.7</v>
      </c>
      <c r="G19" s="95">
        <v>153</v>
      </c>
      <c r="H19" s="95">
        <v>82.9</v>
      </c>
      <c r="I19" s="107" t="s">
        <v>529</v>
      </c>
      <c r="J19" s="107" t="s">
        <v>529</v>
      </c>
      <c r="K19" s="107" t="s">
        <v>529</v>
      </c>
      <c r="L19" s="107" t="s">
        <v>529</v>
      </c>
      <c r="M19" s="107" t="s">
        <v>529</v>
      </c>
      <c r="N19" s="107" t="s">
        <v>529</v>
      </c>
    </row>
    <row r="20" spans="1:14" x14ac:dyDescent="0.2">
      <c r="B20" s="91" t="s">
        <v>660</v>
      </c>
      <c r="C20" s="96">
        <v>1.1000000000000001</v>
      </c>
      <c r="D20" s="114">
        <v>174</v>
      </c>
      <c r="E20" s="113">
        <v>14</v>
      </c>
      <c r="F20" s="95">
        <v>182.8</v>
      </c>
      <c r="G20" s="95">
        <v>165.7</v>
      </c>
      <c r="H20" s="95">
        <v>171.2</v>
      </c>
      <c r="I20" s="95">
        <v>0.8</v>
      </c>
      <c r="J20" s="113">
        <v>175</v>
      </c>
      <c r="K20" s="113">
        <v>7</v>
      </c>
      <c r="L20" s="95">
        <v>160</v>
      </c>
      <c r="M20" s="95">
        <v>152.69999999999999</v>
      </c>
      <c r="N20" s="95">
        <v>114.4</v>
      </c>
    </row>
    <row r="21" spans="1:14" x14ac:dyDescent="0.2">
      <c r="B21" s="91" t="s">
        <v>659</v>
      </c>
      <c r="C21" s="96">
        <v>3</v>
      </c>
      <c r="D21" s="114">
        <v>173</v>
      </c>
      <c r="E21" s="113">
        <v>17</v>
      </c>
      <c r="F21" s="95">
        <v>217.3</v>
      </c>
      <c r="G21" s="95">
        <v>192.3</v>
      </c>
      <c r="H21" s="95">
        <v>515.5</v>
      </c>
      <c r="I21" s="95">
        <v>2.6</v>
      </c>
      <c r="J21" s="113">
        <v>172</v>
      </c>
      <c r="K21" s="113">
        <v>8</v>
      </c>
      <c r="L21" s="95">
        <v>182.9</v>
      </c>
      <c r="M21" s="95">
        <v>170.1</v>
      </c>
      <c r="N21" s="95">
        <v>433.9</v>
      </c>
    </row>
    <row r="22" spans="1:14" x14ac:dyDescent="0.2">
      <c r="B22" s="91" t="s">
        <v>658</v>
      </c>
      <c r="C22" s="96">
        <v>5</v>
      </c>
      <c r="D22" s="114">
        <v>174</v>
      </c>
      <c r="E22" s="113">
        <v>20</v>
      </c>
      <c r="F22" s="95">
        <v>265.5</v>
      </c>
      <c r="G22" s="95">
        <v>232.6</v>
      </c>
      <c r="H22" s="95">
        <v>725</v>
      </c>
      <c r="I22" s="95">
        <v>5.2</v>
      </c>
      <c r="J22" s="113">
        <v>170</v>
      </c>
      <c r="K22" s="113">
        <v>7</v>
      </c>
      <c r="L22" s="95">
        <v>206</v>
      </c>
      <c r="M22" s="95">
        <v>193.8</v>
      </c>
      <c r="N22" s="95">
        <v>668.8</v>
      </c>
    </row>
    <row r="23" spans="1:14" x14ac:dyDescent="0.2">
      <c r="C23" s="97"/>
      <c r="D23" s="115"/>
      <c r="I23" s="95"/>
      <c r="J23" s="113"/>
      <c r="K23" s="113"/>
      <c r="L23" s="95"/>
      <c r="M23" s="95"/>
      <c r="N23" s="95"/>
    </row>
    <row r="24" spans="1:14" x14ac:dyDescent="0.2">
      <c r="A24" s="90"/>
      <c r="B24" s="91" t="s">
        <v>657</v>
      </c>
      <c r="C24" s="96">
        <v>8.3000000000000007</v>
      </c>
      <c r="D24" s="114">
        <v>171</v>
      </c>
      <c r="E24" s="113">
        <v>18</v>
      </c>
      <c r="F24" s="95">
        <v>313.10000000000002</v>
      </c>
      <c r="G24" s="95">
        <v>277.60000000000002</v>
      </c>
      <c r="H24" s="95">
        <v>969.9</v>
      </c>
      <c r="I24" s="95">
        <v>7.9</v>
      </c>
      <c r="J24" s="113">
        <v>166</v>
      </c>
      <c r="K24" s="113">
        <v>7</v>
      </c>
      <c r="L24" s="95">
        <v>222.2</v>
      </c>
      <c r="M24" s="95">
        <v>206.2</v>
      </c>
      <c r="N24" s="95">
        <v>688.8</v>
      </c>
    </row>
    <row r="25" spans="1:14" x14ac:dyDescent="0.2">
      <c r="A25" s="90"/>
      <c r="B25" s="91" t="s">
        <v>656</v>
      </c>
      <c r="C25" s="96">
        <v>11.5</v>
      </c>
      <c r="D25" s="114">
        <v>173</v>
      </c>
      <c r="E25" s="113">
        <v>14</v>
      </c>
      <c r="F25" s="95">
        <v>363.5</v>
      </c>
      <c r="G25" s="95">
        <v>330.9</v>
      </c>
      <c r="H25" s="95">
        <v>1263</v>
      </c>
      <c r="I25" s="95">
        <v>8.1</v>
      </c>
      <c r="J25" s="113">
        <v>170</v>
      </c>
      <c r="K25" s="113">
        <v>6</v>
      </c>
      <c r="L25" s="95">
        <v>247.5</v>
      </c>
      <c r="M25" s="95">
        <v>232</v>
      </c>
      <c r="N25" s="95">
        <v>793</v>
      </c>
    </row>
    <row r="26" spans="1:14" x14ac:dyDescent="0.2">
      <c r="A26" s="90"/>
      <c r="B26" s="91" t="s">
        <v>655</v>
      </c>
      <c r="C26" s="96">
        <v>15.8</v>
      </c>
      <c r="D26" s="114">
        <v>170</v>
      </c>
      <c r="E26" s="113">
        <v>14</v>
      </c>
      <c r="F26" s="95">
        <v>395.8</v>
      </c>
      <c r="G26" s="95">
        <v>359.8</v>
      </c>
      <c r="H26" s="95">
        <v>1409.5</v>
      </c>
      <c r="I26" s="95">
        <v>7.9</v>
      </c>
      <c r="J26" s="113">
        <v>168</v>
      </c>
      <c r="K26" s="113">
        <v>7</v>
      </c>
      <c r="L26" s="95">
        <v>226.2</v>
      </c>
      <c r="M26" s="95">
        <v>211.7</v>
      </c>
      <c r="N26" s="95">
        <v>702.9</v>
      </c>
    </row>
    <row r="27" spans="1:14" x14ac:dyDescent="0.2">
      <c r="A27" s="90"/>
      <c r="B27" s="91" t="s">
        <v>654</v>
      </c>
      <c r="C27" s="96">
        <v>18.8</v>
      </c>
      <c r="D27" s="114">
        <v>171</v>
      </c>
      <c r="E27" s="113">
        <v>14</v>
      </c>
      <c r="F27" s="95">
        <v>414.6</v>
      </c>
      <c r="G27" s="95">
        <v>379.7</v>
      </c>
      <c r="H27" s="95">
        <v>1424.5</v>
      </c>
      <c r="I27" s="95">
        <v>9.3000000000000007</v>
      </c>
      <c r="J27" s="113">
        <v>172</v>
      </c>
      <c r="K27" s="113">
        <v>6</v>
      </c>
      <c r="L27" s="95">
        <v>232.9</v>
      </c>
      <c r="M27" s="95">
        <v>221.2</v>
      </c>
      <c r="N27" s="95">
        <v>668</v>
      </c>
    </row>
    <row r="28" spans="1:14" x14ac:dyDescent="0.2">
      <c r="C28" s="97"/>
      <c r="D28" s="115"/>
      <c r="I28" s="95"/>
      <c r="J28" s="113"/>
      <c r="K28" s="113"/>
      <c r="L28" s="95"/>
      <c r="M28" s="95"/>
      <c r="N28" s="95"/>
    </row>
    <row r="29" spans="1:14" x14ac:dyDescent="0.2">
      <c r="A29" s="90"/>
      <c r="B29" s="91" t="s">
        <v>653</v>
      </c>
      <c r="C29" s="96">
        <v>21</v>
      </c>
      <c r="D29" s="114">
        <v>170</v>
      </c>
      <c r="E29" s="113">
        <v>14</v>
      </c>
      <c r="F29" s="95">
        <v>399</v>
      </c>
      <c r="G29" s="95">
        <v>365.2</v>
      </c>
      <c r="H29" s="95">
        <v>1394.9</v>
      </c>
      <c r="I29" s="95">
        <v>11.8</v>
      </c>
      <c r="J29" s="113">
        <v>172</v>
      </c>
      <c r="K29" s="113">
        <v>6</v>
      </c>
      <c r="L29" s="95">
        <v>235.4</v>
      </c>
      <c r="M29" s="95">
        <v>226.6</v>
      </c>
      <c r="N29" s="95">
        <v>709.9</v>
      </c>
    </row>
    <row r="30" spans="1:14" x14ac:dyDescent="0.2">
      <c r="A30" s="90"/>
      <c r="B30" s="91" t="s">
        <v>652</v>
      </c>
      <c r="C30" s="96">
        <v>22.4</v>
      </c>
      <c r="D30" s="114">
        <v>170</v>
      </c>
      <c r="E30" s="113">
        <v>13</v>
      </c>
      <c r="F30" s="95">
        <v>375.5</v>
      </c>
      <c r="G30" s="95">
        <v>346.1</v>
      </c>
      <c r="H30" s="95">
        <v>1156.2</v>
      </c>
      <c r="I30" s="95">
        <v>13.3</v>
      </c>
      <c r="J30" s="113">
        <v>173</v>
      </c>
      <c r="K30" s="113">
        <v>8</v>
      </c>
      <c r="L30" s="95">
        <v>220</v>
      </c>
      <c r="M30" s="95">
        <v>211.9</v>
      </c>
      <c r="N30" s="95">
        <v>569.70000000000005</v>
      </c>
    </row>
    <row r="31" spans="1:14" x14ac:dyDescent="0.2">
      <c r="A31" s="90"/>
      <c r="B31" s="91" t="s">
        <v>651</v>
      </c>
      <c r="C31" s="96">
        <v>11.8</v>
      </c>
      <c r="D31" s="114">
        <v>174</v>
      </c>
      <c r="E31" s="113">
        <v>12</v>
      </c>
      <c r="F31" s="95">
        <v>308</v>
      </c>
      <c r="G31" s="95">
        <v>289.60000000000002</v>
      </c>
      <c r="H31" s="95">
        <v>687.5</v>
      </c>
      <c r="I31" s="95">
        <v>15.1</v>
      </c>
      <c r="J31" s="113">
        <v>180</v>
      </c>
      <c r="K31" s="113">
        <v>4</v>
      </c>
      <c r="L31" s="95">
        <v>200.8</v>
      </c>
      <c r="M31" s="95">
        <v>197</v>
      </c>
      <c r="N31" s="95">
        <v>348.2</v>
      </c>
    </row>
    <row r="32" spans="1:14" x14ac:dyDescent="0.2">
      <c r="A32" s="90"/>
      <c r="B32" s="91" t="s">
        <v>650</v>
      </c>
      <c r="C32" s="96">
        <v>11.9</v>
      </c>
      <c r="D32" s="114">
        <v>181</v>
      </c>
      <c r="E32" s="113">
        <v>5</v>
      </c>
      <c r="F32" s="95">
        <v>223.9</v>
      </c>
      <c r="G32" s="95">
        <v>213.4</v>
      </c>
      <c r="H32" s="95">
        <v>352.5</v>
      </c>
      <c r="I32" s="95">
        <v>19.5</v>
      </c>
      <c r="J32" s="113">
        <v>180</v>
      </c>
      <c r="K32" s="113">
        <v>3</v>
      </c>
      <c r="L32" s="95">
        <v>182.2</v>
      </c>
      <c r="M32" s="95">
        <v>179.1</v>
      </c>
      <c r="N32" s="95">
        <v>254.5</v>
      </c>
    </row>
    <row r="33" spans="1:14" x14ac:dyDescent="0.2">
      <c r="B33" s="103"/>
      <c r="C33" s="102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</row>
    <row r="34" spans="1:14" x14ac:dyDescent="0.2">
      <c r="A34" s="90"/>
      <c r="C34" s="96"/>
      <c r="D34" s="114"/>
      <c r="E34" s="113"/>
      <c r="F34" s="95"/>
      <c r="G34" s="95"/>
      <c r="H34" s="95"/>
      <c r="I34" s="95"/>
      <c r="J34" s="113"/>
      <c r="K34" s="113"/>
      <c r="L34" s="95"/>
      <c r="M34" s="95"/>
      <c r="N34" s="95"/>
    </row>
    <row r="35" spans="1:14" x14ac:dyDescent="0.2">
      <c r="A35" s="90"/>
      <c r="B35" s="100" t="s">
        <v>678</v>
      </c>
      <c r="C35" s="99"/>
      <c r="D35" s="122"/>
      <c r="E35" s="121"/>
      <c r="F35" s="98"/>
      <c r="G35" s="98"/>
      <c r="H35" s="100" t="s">
        <v>688</v>
      </c>
      <c r="I35" s="98"/>
      <c r="J35" s="121"/>
      <c r="K35" s="121"/>
      <c r="L35" s="98"/>
      <c r="M35" s="98"/>
      <c r="N35" s="98"/>
    </row>
    <row r="36" spans="1:14" x14ac:dyDescent="0.2">
      <c r="A36" s="90"/>
      <c r="B36" s="100" t="s">
        <v>690</v>
      </c>
      <c r="C36" s="99">
        <v>10.199999999999999</v>
      </c>
      <c r="D36" s="119">
        <v>178</v>
      </c>
      <c r="E36" s="116">
        <v>15</v>
      </c>
      <c r="F36" s="98">
        <v>307.7</v>
      </c>
      <c r="G36" s="98">
        <v>281.60000000000002</v>
      </c>
      <c r="H36" s="98">
        <v>700.7</v>
      </c>
      <c r="I36" s="98">
        <v>7.8</v>
      </c>
      <c r="J36" s="116">
        <v>178</v>
      </c>
      <c r="K36" s="116">
        <v>8</v>
      </c>
      <c r="L36" s="98">
        <v>199.7</v>
      </c>
      <c r="M36" s="98">
        <v>189</v>
      </c>
      <c r="N36" s="98">
        <v>468.9</v>
      </c>
    </row>
    <row r="37" spans="1:14" x14ac:dyDescent="0.2">
      <c r="A37" s="90"/>
      <c r="C37" s="96"/>
      <c r="D37" s="114"/>
      <c r="E37" s="113"/>
      <c r="F37" s="95"/>
      <c r="G37" s="95"/>
      <c r="H37" s="95"/>
      <c r="I37" s="95"/>
      <c r="J37" s="113"/>
      <c r="K37" s="113"/>
      <c r="L37" s="95"/>
      <c r="M37" s="95"/>
      <c r="N37" s="95"/>
    </row>
    <row r="38" spans="1:14" x14ac:dyDescent="0.2">
      <c r="A38" s="90"/>
      <c r="B38" s="91" t="s">
        <v>661</v>
      </c>
      <c r="C38" s="96">
        <v>0.8</v>
      </c>
      <c r="D38" s="114">
        <v>183</v>
      </c>
      <c r="E38" s="113">
        <v>16</v>
      </c>
      <c r="F38" s="95">
        <v>170.7</v>
      </c>
      <c r="G38" s="95">
        <v>153</v>
      </c>
      <c r="H38" s="95">
        <v>82.9</v>
      </c>
      <c r="I38" s="107" t="s">
        <v>529</v>
      </c>
      <c r="J38" s="107" t="s">
        <v>529</v>
      </c>
      <c r="K38" s="107" t="s">
        <v>529</v>
      </c>
      <c r="L38" s="107" t="s">
        <v>529</v>
      </c>
      <c r="M38" s="107" t="s">
        <v>529</v>
      </c>
      <c r="N38" s="107" t="s">
        <v>529</v>
      </c>
    </row>
    <row r="39" spans="1:14" x14ac:dyDescent="0.2">
      <c r="A39" s="90"/>
      <c r="B39" s="91" t="s">
        <v>660</v>
      </c>
      <c r="C39" s="96">
        <v>1</v>
      </c>
      <c r="D39" s="114">
        <v>181</v>
      </c>
      <c r="E39" s="113">
        <v>16</v>
      </c>
      <c r="F39" s="95">
        <v>179.9</v>
      </c>
      <c r="G39" s="95">
        <v>162.80000000000001</v>
      </c>
      <c r="H39" s="95">
        <v>110.8</v>
      </c>
      <c r="I39" s="95">
        <v>0.7</v>
      </c>
      <c r="J39" s="113">
        <v>176</v>
      </c>
      <c r="K39" s="113">
        <v>4</v>
      </c>
      <c r="L39" s="95">
        <v>151.6</v>
      </c>
      <c r="M39" s="95">
        <v>148</v>
      </c>
      <c r="N39" s="95">
        <v>81.599999999999994</v>
      </c>
    </row>
    <row r="40" spans="1:14" x14ac:dyDescent="0.2">
      <c r="A40" s="90"/>
      <c r="B40" s="91" t="s">
        <v>659</v>
      </c>
      <c r="C40" s="96">
        <v>2.6</v>
      </c>
      <c r="D40" s="114">
        <v>179</v>
      </c>
      <c r="E40" s="113">
        <v>16</v>
      </c>
      <c r="F40" s="95">
        <v>209.6</v>
      </c>
      <c r="G40" s="95">
        <v>188.2</v>
      </c>
      <c r="H40" s="95">
        <v>413.3</v>
      </c>
      <c r="I40" s="95">
        <v>2.5</v>
      </c>
      <c r="J40" s="113">
        <v>178</v>
      </c>
      <c r="K40" s="113">
        <v>9</v>
      </c>
      <c r="L40" s="95">
        <v>173.6</v>
      </c>
      <c r="M40" s="95">
        <v>161.9</v>
      </c>
      <c r="N40" s="95">
        <v>354.1</v>
      </c>
    </row>
    <row r="41" spans="1:14" x14ac:dyDescent="0.2">
      <c r="A41" s="90"/>
      <c r="B41" s="91" t="s">
        <v>658</v>
      </c>
      <c r="C41" s="96">
        <v>4.4000000000000004</v>
      </c>
      <c r="D41" s="114">
        <v>180</v>
      </c>
      <c r="E41" s="113">
        <v>17</v>
      </c>
      <c r="F41" s="95">
        <v>259.89999999999998</v>
      </c>
      <c r="G41" s="95">
        <v>232.6</v>
      </c>
      <c r="H41" s="95">
        <v>529.1</v>
      </c>
      <c r="I41" s="95">
        <v>4.4000000000000004</v>
      </c>
      <c r="J41" s="113">
        <v>179</v>
      </c>
      <c r="K41" s="113">
        <v>9</v>
      </c>
      <c r="L41" s="95">
        <v>195</v>
      </c>
      <c r="M41" s="95">
        <v>181.7</v>
      </c>
      <c r="N41" s="95">
        <v>502.8</v>
      </c>
    </row>
    <row r="42" spans="1:14" x14ac:dyDescent="0.2">
      <c r="C42" s="97"/>
      <c r="D42" s="115"/>
    </row>
    <row r="43" spans="1:14" x14ac:dyDescent="0.2">
      <c r="A43" s="90"/>
      <c r="B43" s="91" t="s">
        <v>657</v>
      </c>
      <c r="C43" s="96">
        <v>6.6</v>
      </c>
      <c r="D43" s="114">
        <v>176</v>
      </c>
      <c r="E43" s="113">
        <v>17</v>
      </c>
      <c r="F43" s="95">
        <v>291.3</v>
      </c>
      <c r="G43" s="95">
        <v>262.7</v>
      </c>
      <c r="H43" s="95">
        <v>658.6</v>
      </c>
      <c r="I43" s="95">
        <v>8.5</v>
      </c>
      <c r="J43" s="113">
        <v>177</v>
      </c>
      <c r="K43" s="113">
        <v>11</v>
      </c>
      <c r="L43" s="95">
        <v>218.3</v>
      </c>
      <c r="M43" s="95">
        <v>197.6</v>
      </c>
      <c r="N43" s="95">
        <v>606.9</v>
      </c>
    </row>
    <row r="44" spans="1:14" x14ac:dyDescent="0.2">
      <c r="A44" s="90"/>
      <c r="B44" s="91" t="s">
        <v>656</v>
      </c>
      <c r="C44" s="96">
        <v>9.3000000000000007</v>
      </c>
      <c r="D44" s="114">
        <v>181</v>
      </c>
      <c r="E44" s="113">
        <v>13</v>
      </c>
      <c r="F44" s="95">
        <v>329.3</v>
      </c>
      <c r="G44" s="95">
        <v>305.3</v>
      </c>
      <c r="H44" s="95">
        <v>947.6</v>
      </c>
      <c r="I44" s="95">
        <v>6.3</v>
      </c>
      <c r="J44" s="113">
        <v>178</v>
      </c>
      <c r="K44" s="113">
        <v>8</v>
      </c>
      <c r="L44" s="95">
        <v>226.6</v>
      </c>
      <c r="M44" s="95">
        <v>209.1</v>
      </c>
      <c r="N44" s="95">
        <v>626</v>
      </c>
    </row>
    <row r="45" spans="1:14" x14ac:dyDescent="0.2">
      <c r="A45" s="90"/>
      <c r="B45" s="91" t="s">
        <v>655</v>
      </c>
      <c r="C45" s="96">
        <v>11.8</v>
      </c>
      <c r="D45" s="114">
        <v>178</v>
      </c>
      <c r="E45" s="113">
        <v>15</v>
      </c>
      <c r="F45" s="95">
        <v>344.7</v>
      </c>
      <c r="G45" s="95">
        <v>316</v>
      </c>
      <c r="H45" s="95">
        <v>820</v>
      </c>
      <c r="I45" s="95">
        <v>6.9</v>
      </c>
      <c r="J45" s="113">
        <v>173</v>
      </c>
      <c r="K45" s="113">
        <v>8</v>
      </c>
      <c r="L45" s="95">
        <v>209.8</v>
      </c>
      <c r="M45" s="95">
        <v>196</v>
      </c>
      <c r="N45" s="95">
        <v>583.9</v>
      </c>
    </row>
    <row r="46" spans="1:14" x14ac:dyDescent="0.2">
      <c r="A46" s="90"/>
      <c r="B46" s="91" t="s">
        <v>654</v>
      </c>
      <c r="C46" s="96">
        <v>13.5</v>
      </c>
      <c r="D46" s="114">
        <v>179</v>
      </c>
      <c r="E46" s="113">
        <v>18</v>
      </c>
      <c r="F46" s="95">
        <v>364.4</v>
      </c>
      <c r="G46" s="95">
        <v>334.4</v>
      </c>
      <c r="H46" s="95">
        <v>823.2</v>
      </c>
      <c r="I46" s="95">
        <v>8</v>
      </c>
      <c r="J46" s="113">
        <v>178</v>
      </c>
      <c r="K46" s="113">
        <v>5</v>
      </c>
      <c r="L46" s="95">
        <v>210.9</v>
      </c>
      <c r="M46" s="95">
        <v>201.8</v>
      </c>
      <c r="N46" s="95">
        <v>517.29999999999995</v>
      </c>
    </row>
    <row r="47" spans="1:14" x14ac:dyDescent="0.2">
      <c r="C47" s="97"/>
      <c r="D47" s="115"/>
      <c r="I47" s="95"/>
    </row>
    <row r="48" spans="1:14" x14ac:dyDescent="0.2">
      <c r="A48" s="90"/>
      <c r="B48" s="91" t="s">
        <v>653</v>
      </c>
      <c r="C48" s="96">
        <v>15</v>
      </c>
      <c r="D48" s="114">
        <v>174</v>
      </c>
      <c r="E48" s="113">
        <v>16</v>
      </c>
      <c r="F48" s="95">
        <v>337.8</v>
      </c>
      <c r="G48" s="95">
        <v>308.10000000000002</v>
      </c>
      <c r="H48" s="95">
        <v>829.5</v>
      </c>
      <c r="I48" s="95">
        <v>9.6</v>
      </c>
      <c r="J48" s="113">
        <v>177</v>
      </c>
      <c r="K48" s="113">
        <v>7</v>
      </c>
      <c r="L48" s="95">
        <v>215</v>
      </c>
      <c r="M48" s="95">
        <v>208.6</v>
      </c>
      <c r="N48" s="95">
        <v>584</v>
      </c>
    </row>
    <row r="49" spans="1:14" x14ac:dyDescent="0.2">
      <c r="A49" s="90"/>
      <c r="B49" s="91" t="s">
        <v>652</v>
      </c>
      <c r="C49" s="96">
        <v>16.899999999999999</v>
      </c>
      <c r="D49" s="114">
        <v>175</v>
      </c>
      <c r="E49" s="113">
        <v>14</v>
      </c>
      <c r="F49" s="95">
        <v>339</v>
      </c>
      <c r="G49" s="95">
        <v>313.89999999999998</v>
      </c>
      <c r="H49" s="95">
        <v>727.6</v>
      </c>
      <c r="I49" s="95">
        <v>12.5</v>
      </c>
      <c r="J49" s="113">
        <v>176</v>
      </c>
      <c r="K49" s="113">
        <v>9</v>
      </c>
      <c r="L49" s="95">
        <v>201.8</v>
      </c>
      <c r="M49" s="95">
        <v>193.4</v>
      </c>
      <c r="N49" s="95">
        <v>454.9</v>
      </c>
    </row>
    <row r="50" spans="1:14" x14ac:dyDescent="0.2">
      <c r="A50" s="90"/>
      <c r="B50" s="91" t="s">
        <v>651</v>
      </c>
      <c r="C50" s="96">
        <v>12.4</v>
      </c>
      <c r="D50" s="114">
        <v>174</v>
      </c>
      <c r="E50" s="113">
        <v>11</v>
      </c>
      <c r="F50" s="95">
        <v>305.7</v>
      </c>
      <c r="G50" s="95">
        <v>289.10000000000002</v>
      </c>
      <c r="H50" s="95">
        <v>614.1</v>
      </c>
      <c r="I50" s="95">
        <v>14.3</v>
      </c>
      <c r="J50" s="113">
        <v>183</v>
      </c>
      <c r="K50" s="113">
        <v>4</v>
      </c>
      <c r="L50" s="95">
        <v>195.2</v>
      </c>
      <c r="M50" s="95">
        <v>190.8</v>
      </c>
      <c r="N50" s="95">
        <v>317.2</v>
      </c>
    </row>
    <row r="51" spans="1:14" x14ac:dyDescent="0.2">
      <c r="A51" s="90"/>
      <c r="B51" s="91" t="s">
        <v>650</v>
      </c>
      <c r="C51" s="96">
        <v>12.6</v>
      </c>
      <c r="D51" s="114">
        <v>181</v>
      </c>
      <c r="E51" s="113">
        <v>5</v>
      </c>
      <c r="F51" s="95">
        <v>226.3</v>
      </c>
      <c r="G51" s="95">
        <v>216.4</v>
      </c>
      <c r="H51" s="95">
        <v>360.6</v>
      </c>
      <c r="I51" s="95">
        <v>19</v>
      </c>
      <c r="J51" s="113">
        <v>182</v>
      </c>
      <c r="K51" s="113">
        <v>3</v>
      </c>
      <c r="L51" s="95">
        <v>181.1</v>
      </c>
      <c r="M51" s="95">
        <v>178.3</v>
      </c>
      <c r="N51" s="95">
        <v>187.3</v>
      </c>
    </row>
    <row r="52" spans="1:14" x14ac:dyDescent="0.2">
      <c r="B52" s="103"/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4" x14ac:dyDescent="0.2">
      <c r="A53" s="90"/>
      <c r="C53" s="96"/>
      <c r="D53" s="114"/>
      <c r="E53" s="113"/>
      <c r="F53" s="95"/>
      <c r="G53" s="95"/>
      <c r="H53" s="95"/>
      <c r="I53" s="95"/>
      <c r="J53" s="113"/>
      <c r="K53" s="113"/>
      <c r="L53" s="95"/>
      <c r="M53" s="95"/>
      <c r="N53" s="95"/>
    </row>
    <row r="54" spans="1:14" x14ac:dyDescent="0.2">
      <c r="A54" s="90"/>
      <c r="B54" s="100" t="s">
        <v>678</v>
      </c>
      <c r="C54" s="99"/>
      <c r="D54" s="122"/>
      <c r="E54" s="121"/>
      <c r="F54" s="98"/>
      <c r="G54" s="98"/>
      <c r="H54" s="100" t="s">
        <v>688</v>
      </c>
      <c r="I54" s="98"/>
      <c r="J54" s="121"/>
      <c r="K54" s="121"/>
      <c r="L54" s="98"/>
      <c r="M54" s="98"/>
      <c r="N54" s="98"/>
    </row>
    <row r="55" spans="1:14" x14ac:dyDescent="0.2">
      <c r="A55" s="90"/>
      <c r="B55" s="100" t="s">
        <v>689</v>
      </c>
      <c r="C55" s="99">
        <v>13.3</v>
      </c>
      <c r="D55" s="119">
        <v>173</v>
      </c>
      <c r="E55" s="116">
        <v>16</v>
      </c>
      <c r="F55" s="98">
        <v>334.8</v>
      </c>
      <c r="G55" s="98">
        <v>301.10000000000002</v>
      </c>
      <c r="H55" s="98">
        <v>1116.3</v>
      </c>
      <c r="I55" s="98">
        <v>8.4</v>
      </c>
      <c r="J55" s="116">
        <v>171</v>
      </c>
      <c r="K55" s="116">
        <v>7</v>
      </c>
      <c r="L55" s="98">
        <v>217.9</v>
      </c>
      <c r="M55" s="98">
        <v>206.3</v>
      </c>
      <c r="N55" s="98">
        <v>632.6</v>
      </c>
    </row>
    <row r="56" spans="1:14" x14ac:dyDescent="0.2">
      <c r="A56" s="90"/>
      <c r="C56" s="96"/>
      <c r="D56" s="114"/>
      <c r="E56" s="113"/>
      <c r="F56" s="95"/>
      <c r="G56" s="95"/>
      <c r="H56" s="95"/>
      <c r="I56" s="95"/>
      <c r="J56" s="113"/>
      <c r="K56" s="113"/>
      <c r="L56" s="95"/>
      <c r="M56" s="95"/>
      <c r="N56" s="95"/>
    </row>
    <row r="57" spans="1:14" x14ac:dyDescent="0.2">
      <c r="A57" s="90"/>
      <c r="B57" s="91" t="s">
        <v>661</v>
      </c>
      <c r="C57" s="112" t="s">
        <v>529</v>
      </c>
      <c r="D57" s="107" t="s">
        <v>529</v>
      </c>
      <c r="E57" s="107" t="s">
        <v>529</v>
      </c>
      <c r="F57" s="107" t="s">
        <v>529</v>
      </c>
      <c r="G57" s="107" t="s">
        <v>529</v>
      </c>
      <c r="H57" s="107" t="s">
        <v>529</v>
      </c>
      <c r="I57" s="107" t="s">
        <v>529</v>
      </c>
      <c r="J57" s="107" t="s">
        <v>529</v>
      </c>
      <c r="K57" s="107" t="s">
        <v>529</v>
      </c>
      <c r="L57" s="107" t="s">
        <v>529</v>
      </c>
      <c r="M57" s="107" t="s">
        <v>529</v>
      </c>
      <c r="N57" s="107" t="s">
        <v>529</v>
      </c>
    </row>
    <row r="58" spans="1:14" x14ac:dyDescent="0.2">
      <c r="A58" s="90"/>
      <c r="B58" s="91" t="s">
        <v>660</v>
      </c>
      <c r="C58" s="96">
        <v>1.1000000000000001</v>
      </c>
      <c r="D58" s="114">
        <v>172</v>
      </c>
      <c r="E58" s="113">
        <v>13</v>
      </c>
      <c r="F58" s="95">
        <v>186.2</v>
      </c>
      <c r="G58" s="95">
        <v>167.7</v>
      </c>
      <c r="H58" s="95">
        <v>200.7</v>
      </c>
      <c r="I58" s="95">
        <v>0.9</v>
      </c>
      <c r="J58" s="113">
        <v>174</v>
      </c>
      <c r="K58" s="113">
        <v>10</v>
      </c>
      <c r="L58" s="95">
        <v>169.9</v>
      </c>
      <c r="M58" s="95">
        <v>158.30000000000001</v>
      </c>
      <c r="N58" s="95">
        <v>149</v>
      </c>
    </row>
    <row r="59" spans="1:14" x14ac:dyDescent="0.2">
      <c r="A59" s="90"/>
      <c r="B59" s="91" t="s">
        <v>659</v>
      </c>
      <c r="C59" s="96">
        <v>2.6</v>
      </c>
      <c r="D59" s="114">
        <v>172</v>
      </c>
      <c r="E59" s="113">
        <v>17</v>
      </c>
      <c r="F59" s="95">
        <v>218.9</v>
      </c>
      <c r="G59" s="95">
        <v>192.8</v>
      </c>
      <c r="H59" s="95">
        <v>502.9</v>
      </c>
      <c r="I59" s="95">
        <v>2.9</v>
      </c>
      <c r="J59" s="113">
        <v>172</v>
      </c>
      <c r="K59" s="113">
        <v>8</v>
      </c>
      <c r="L59" s="95">
        <v>185.1</v>
      </c>
      <c r="M59" s="95">
        <v>174</v>
      </c>
      <c r="N59" s="95">
        <v>465.5</v>
      </c>
    </row>
    <row r="60" spans="1:14" x14ac:dyDescent="0.2">
      <c r="A60" s="90"/>
      <c r="B60" s="91" t="s">
        <v>658</v>
      </c>
      <c r="C60" s="96">
        <v>5.0999999999999996</v>
      </c>
      <c r="D60" s="114">
        <v>174</v>
      </c>
      <c r="E60" s="113">
        <v>20</v>
      </c>
      <c r="F60" s="95">
        <v>254</v>
      </c>
      <c r="G60" s="95">
        <v>220.5</v>
      </c>
      <c r="H60" s="95">
        <v>733.6</v>
      </c>
      <c r="I60" s="95">
        <v>5.8</v>
      </c>
      <c r="J60" s="113">
        <v>167</v>
      </c>
      <c r="K60" s="113">
        <v>6</v>
      </c>
      <c r="L60" s="95">
        <v>209.6</v>
      </c>
      <c r="M60" s="95">
        <v>200.9</v>
      </c>
      <c r="N60" s="95">
        <v>721.4</v>
      </c>
    </row>
    <row r="61" spans="1:14" x14ac:dyDescent="0.2">
      <c r="C61" s="97"/>
      <c r="D61" s="115"/>
    </row>
    <row r="62" spans="1:14" x14ac:dyDescent="0.2">
      <c r="A62" s="90"/>
      <c r="B62" s="91" t="s">
        <v>657</v>
      </c>
      <c r="C62" s="96">
        <v>8.6999999999999993</v>
      </c>
      <c r="D62" s="114">
        <v>174</v>
      </c>
      <c r="E62" s="113">
        <v>19</v>
      </c>
      <c r="F62" s="95">
        <v>303.89999999999998</v>
      </c>
      <c r="G62" s="95">
        <v>266</v>
      </c>
      <c r="H62" s="95">
        <v>962.1</v>
      </c>
      <c r="I62" s="95">
        <v>9</v>
      </c>
      <c r="J62" s="113">
        <v>168</v>
      </c>
      <c r="K62" s="113">
        <v>5</v>
      </c>
      <c r="L62" s="95">
        <v>226.4</v>
      </c>
      <c r="M62" s="95">
        <v>215.7</v>
      </c>
      <c r="N62" s="95">
        <v>796.2</v>
      </c>
    </row>
    <row r="63" spans="1:14" x14ac:dyDescent="0.2">
      <c r="A63" s="90"/>
      <c r="B63" s="91" t="s">
        <v>656</v>
      </c>
      <c r="C63" s="96">
        <v>12</v>
      </c>
      <c r="D63" s="114">
        <v>174</v>
      </c>
      <c r="E63" s="113">
        <v>15</v>
      </c>
      <c r="F63" s="95">
        <v>358</v>
      </c>
      <c r="G63" s="95">
        <v>322.3</v>
      </c>
      <c r="H63" s="95">
        <v>1186.3</v>
      </c>
      <c r="I63" s="95">
        <v>12.7</v>
      </c>
      <c r="J63" s="113">
        <v>168</v>
      </c>
      <c r="K63" s="113">
        <v>4</v>
      </c>
      <c r="L63" s="95">
        <v>261.89999999999998</v>
      </c>
      <c r="M63" s="95">
        <v>249.3</v>
      </c>
      <c r="N63" s="95">
        <v>947.6</v>
      </c>
    </row>
    <row r="64" spans="1:14" x14ac:dyDescent="0.2">
      <c r="A64" s="90"/>
      <c r="B64" s="91" t="s">
        <v>655</v>
      </c>
      <c r="C64" s="96">
        <v>16.399999999999999</v>
      </c>
      <c r="D64" s="114">
        <v>172</v>
      </c>
      <c r="E64" s="113">
        <v>14</v>
      </c>
      <c r="F64" s="95">
        <v>382.3</v>
      </c>
      <c r="G64" s="95">
        <v>348.2</v>
      </c>
      <c r="H64" s="95">
        <v>1390.8</v>
      </c>
      <c r="I64" s="95">
        <v>10.9</v>
      </c>
      <c r="J64" s="113">
        <v>168</v>
      </c>
      <c r="K64" s="113">
        <v>6</v>
      </c>
      <c r="L64" s="95">
        <v>232.9</v>
      </c>
      <c r="M64" s="95">
        <v>221</v>
      </c>
      <c r="N64" s="95">
        <v>698.7</v>
      </c>
    </row>
    <row r="65" spans="1:14" x14ac:dyDescent="0.2">
      <c r="A65" s="90"/>
      <c r="B65" s="91" t="s">
        <v>654</v>
      </c>
      <c r="C65" s="96">
        <v>20</v>
      </c>
      <c r="D65" s="114">
        <v>170</v>
      </c>
      <c r="E65" s="113">
        <v>12</v>
      </c>
      <c r="F65" s="95">
        <v>411.5</v>
      </c>
      <c r="G65" s="95">
        <v>377.3</v>
      </c>
      <c r="H65" s="95">
        <v>1512.9</v>
      </c>
      <c r="I65" s="95">
        <v>11</v>
      </c>
      <c r="J65" s="113">
        <v>171</v>
      </c>
      <c r="K65" s="113">
        <v>12</v>
      </c>
      <c r="L65" s="95">
        <v>254</v>
      </c>
      <c r="M65" s="95">
        <v>234.3</v>
      </c>
      <c r="N65" s="95">
        <v>763.6</v>
      </c>
    </row>
    <row r="66" spans="1:14" x14ac:dyDescent="0.2">
      <c r="C66" s="97"/>
      <c r="D66" s="115"/>
    </row>
    <row r="67" spans="1:14" x14ac:dyDescent="0.2">
      <c r="A67" s="90"/>
      <c r="B67" s="91" t="s">
        <v>653</v>
      </c>
      <c r="C67" s="96">
        <v>24.5</v>
      </c>
      <c r="D67" s="114">
        <v>170</v>
      </c>
      <c r="E67" s="113">
        <v>13</v>
      </c>
      <c r="F67" s="95">
        <v>428</v>
      </c>
      <c r="G67" s="95">
        <v>391.5</v>
      </c>
      <c r="H67" s="95">
        <v>1633</v>
      </c>
      <c r="I67" s="95">
        <v>15.3</v>
      </c>
      <c r="J67" s="113">
        <v>171</v>
      </c>
      <c r="K67" s="113">
        <v>7</v>
      </c>
      <c r="L67" s="95">
        <v>256.60000000000002</v>
      </c>
      <c r="M67" s="95">
        <v>242.8</v>
      </c>
      <c r="N67" s="95">
        <v>757.1</v>
      </c>
    </row>
    <row r="68" spans="1:14" x14ac:dyDescent="0.2">
      <c r="A68" s="90"/>
      <c r="B68" s="91" t="s">
        <v>652</v>
      </c>
      <c r="C68" s="96">
        <v>28.1</v>
      </c>
      <c r="D68" s="114">
        <v>172</v>
      </c>
      <c r="E68" s="113">
        <v>14</v>
      </c>
      <c r="F68" s="95">
        <v>412.3</v>
      </c>
      <c r="G68" s="95">
        <v>378.1</v>
      </c>
      <c r="H68" s="95">
        <v>1521.1</v>
      </c>
      <c r="I68" s="95">
        <v>14.6</v>
      </c>
      <c r="J68" s="113">
        <v>176</v>
      </c>
      <c r="K68" s="113">
        <v>7</v>
      </c>
      <c r="L68" s="95">
        <v>231.5</v>
      </c>
      <c r="M68" s="95">
        <v>220.9</v>
      </c>
      <c r="N68" s="95">
        <v>633.6</v>
      </c>
    </row>
    <row r="69" spans="1:14" x14ac:dyDescent="0.2">
      <c r="A69" s="90"/>
      <c r="B69" s="91" t="s">
        <v>651</v>
      </c>
      <c r="C69" s="96">
        <v>10</v>
      </c>
      <c r="D69" s="114">
        <v>177</v>
      </c>
      <c r="E69" s="113">
        <v>19</v>
      </c>
      <c r="F69" s="95">
        <v>280.89999999999998</v>
      </c>
      <c r="G69" s="95">
        <v>250.4</v>
      </c>
      <c r="H69" s="95">
        <v>699</v>
      </c>
      <c r="I69" s="95">
        <v>16.600000000000001</v>
      </c>
      <c r="J69" s="113">
        <v>169</v>
      </c>
      <c r="K69" s="113">
        <v>0.1</v>
      </c>
      <c r="L69" s="95">
        <v>216</v>
      </c>
      <c r="M69" s="95">
        <v>215.4</v>
      </c>
      <c r="N69" s="95">
        <v>316.60000000000002</v>
      </c>
    </row>
    <row r="70" spans="1:14" x14ac:dyDescent="0.2">
      <c r="A70" s="90"/>
      <c r="B70" s="91" t="s">
        <v>650</v>
      </c>
      <c r="C70" s="96">
        <v>9.1999999999999993</v>
      </c>
      <c r="D70" s="114">
        <v>181</v>
      </c>
      <c r="E70" s="113">
        <v>8</v>
      </c>
      <c r="F70" s="95">
        <v>213.3</v>
      </c>
      <c r="G70" s="95">
        <v>200.2</v>
      </c>
      <c r="H70" s="95">
        <v>298.8</v>
      </c>
      <c r="I70" s="95">
        <v>24</v>
      </c>
      <c r="J70" s="113">
        <v>184</v>
      </c>
      <c r="K70" s="113">
        <v>5</v>
      </c>
      <c r="L70" s="95">
        <v>175.3</v>
      </c>
      <c r="M70" s="95">
        <v>167.3</v>
      </c>
      <c r="N70" s="95">
        <v>590.4</v>
      </c>
    </row>
    <row r="71" spans="1:14" ht="18" thickBot="1" x14ac:dyDescent="0.25">
      <c r="A71" s="90"/>
      <c r="B71" s="105"/>
      <c r="C71" s="93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</row>
    <row r="72" spans="1:14" x14ac:dyDescent="0.2">
      <c r="A72" s="90"/>
      <c r="C72" s="91" t="s">
        <v>649</v>
      </c>
    </row>
    <row r="73" spans="1:14" x14ac:dyDescent="0.2">
      <c r="A73" s="91"/>
    </row>
    <row r="74" spans="1:14" x14ac:dyDescent="0.2">
      <c r="A74" s="91"/>
    </row>
    <row r="79" spans="1:14" x14ac:dyDescent="0.2">
      <c r="D79" s="100" t="s">
        <v>685</v>
      </c>
    </row>
    <row r="80" spans="1:14" x14ac:dyDescent="0.2">
      <c r="G80" s="91" t="s">
        <v>684</v>
      </c>
    </row>
    <row r="81" spans="2:14" x14ac:dyDescent="0.2">
      <c r="C81" s="91" t="s">
        <v>683</v>
      </c>
    </row>
    <row r="82" spans="2:14" ht="18" thickBot="1" x14ac:dyDescent="0.25">
      <c r="B82" s="105"/>
      <c r="C82" s="106" t="s">
        <v>682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</row>
    <row r="83" spans="2:14" x14ac:dyDescent="0.2">
      <c r="C83" s="97"/>
      <c r="I83" s="97"/>
    </row>
    <row r="84" spans="2:14" x14ac:dyDescent="0.2">
      <c r="C84" s="102"/>
      <c r="D84" s="103"/>
      <c r="E84" s="103"/>
      <c r="F84" s="130" t="s">
        <v>74</v>
      </c>
      <c r="G84" s="103"/>
      <c r="H84" s="103"/>
      <c r="I84" s="102"/>
      <c r="J84" s="103"/>
      <c r="K84" s="103"/>
      <c r="L84" s="130" t="s">
        <v>73</v>
      </c>
      <c r="M84" s="103"/>
      <c r="N84" s="103"/>
    </row>
    <row r="85" spans="2:14" x14ac:dyDescent="0.2">
      <c r="C85" s="97"/>
      <c r="D85" s="101" t="s">
        <v>681</v>
      </c>
      <c r="E85" s="103"/>
      <c r="F85" s="104" t="s">
        <v>680</v>
      </c>
      <c r="G85" s="103"/>
      <c r="H85" s="104" t="s">
        <v>679</v>
      </c>
      <c r="I85" s="97"/>
      <c r="J85" s="101" t="s">
        <v>681</v>
      </c>
      <c r="K85" s="103"/>
      <c r="L85" s="104" t="s">
        <v>680</v>
      </c>
      <c r="M85" s="103"/>
      <c r="N85" s="104" t="s">
        <v>679</v>
      </c>
    </row>
    <row r="86" spans="2:14" x14ac:dyDescent="0.2">
      <c r="B86" s="91" t="s">
        <v>678</v>
      </c>
      <c r="C86" s="104" t="s">
        <v>677</v>
      </c>
      <c r="D86" s="97"/>
      <c r="E86" s="97"/>
      <c r="F86" s="104" t="s">
        <v>676</v>
      </c>
      <c r="G86" s="104" t="s">
        <v>675</v>
      </c>
      <c r="H86" s="104" t="s">
        <v>674</v>
      </c>
      <c r="I86" s="104" t="s">
        <v>677</v>
      </c>
      <c r="J86" s="97"/>
      <c r="K86" s="97"/>
      <c r="L86" s="104" t="s">
        <v>676</v>
      </c>
      <c r="M86" s="104" t="s">
        <v>675</v>
      </c>
      <c r="N86" s="104" t="s">
        <v>674</v>
      </c>
    </row>
    <row r="87" spans="2:14" x14ac:dyDescent="0.2">
      <c r="B87" s="129" t="s">
        <v>673</v>
      </c>
      <c r="C87" s="101" t="s">
        <v>672</v>
      </c>
      <c r="D87" s="101" t="s">
        <v>671</v>
      </c>
      <c r="E87" s="101" t="s">
        <v>670</v>
      </c>
      <c r="F87" s="101" t="s">
        <v>668</v>
      </c>
      <c r="G87" s="101" t="s">
        <v>669</v>
      </c>
      <c r="H87" s="101" t="s">
        <v>668</v>
      </c>
      <c r="I87" s="101" t="s">
        <v>672</v>
      </c>
      <c r="J87" s="101" t="s">
        <v>671</v>
      </c>
      <c r="K87" s="101" t="s">
        <v>670</v>
      </c>
      <c r="L87" s="101" t="s">
        <v>668</v>
      </c>
      <c r="M87" s="101" t="s">
        <v>669</v>
      </c>
      <c r="N87" s="101" t="s">
        <v>668</v>
      </c>
    </row>
    <row r="88" spans="2:14" x14ac:dyDescent="0.2">
      <c r="C88" s="128" t="s">
        <v>667</v>
      </c>
      <c r="D88" s="127" t="s">
        <v>666</v>
      </c>
      <c r="E88" s="126" t="s">
        <v>666</v>
      </c>
      <c r="F88" s="126" t="s">
        <v>665</v>
      </c>
      <c r="G88" s="126" t="s">
        <v>665</v>
      </c>
      <c r="H88" s="126" t="s">
        <v>665</v>
      </c>
      <c r="I88" s="126" t="s">
        <v>667</v>
      </c>
      <c r="J88" s="126" t="s">
        <v>666</v>
      </c>
      <c r="K88" s="126" t="s">
        <v>666</v>
      </c>
      <c r="L88" s="126" t="s">
        <v>665</v>
      </c>
      <c r="M88" s="126" t="s">
        <v>665</v>
      </c>
      <c r="N88" s="126" t="s">
        <v>665</v>
      </c>
    </row>
    <row r="89" spans="2:14" x14ac:dyDescent="0.2">
      <c r="B89" s="100" t="s">
        <v>678</v>
      </c>
      <c r="C89" s="97"/>
      <c r="D89" s="115"/>
      <c r="H89" s="100" t="s">
        <v>688</v>
      </c>
    </row>
    <row r="90" spans="2:14" x14ac:dyDescent="0.2">
      <c r="B90" s="100" t="s">
        <v>274</v>
      </c>
      <c r="C90" s="120">
        <v>17.899999999999999</v>
      </c>
      <c r="D90" s="119">
        <v>158</v>
      </c>
      <c r="E90" s="116">
        <v>15</v>
      </c>
      <c r="F90" s="118">
        <v>411.7</v>
      </c>
      <c r="G90" s="118">
        <v>370.1</v>
      </c>
      <c r="H90" s="117">
        <v>1812.1</v>
      </c>
      <c r="I90" s="98">
        <v>8</v>
      </c>
      <c r="J90" s="116">
        <v>154</v>
      </c>
      <c r="K90" s="116">
        <v>4</v>
      </c>
      <c r="L90" s="98">
        <v>246.1</v>
      </c>
      <c r="M90" s="98">
        <v>232.4</v>
      </c>
      <c r="N90" s="98">
        <v>897.1</v>
      </c>
    </row>
    <row r="91" spans="2:14" x14ac:dyDescent="0.2">
      <c r="C91" s="96"/>
      <c r="D91" s="114"/>
      <c r="E91" s="113"/>
      <c r="F91" s="95"/>
      <c r="G91" s="95"/>
      <c r="H91" s="95"/>
      <c r="I91" s="95"/>
      <c r="J91" s="113"/>
      <c r="K91" s="113"/>
      <c r="L91" s="95"/>
      <c r="M91" s="95"/>
      <c r="N91" s="95"/>
    </row>
    <row r="92" spans="2:14" x14ac:dyDescent="0.2">
      <c r="B92" s="91" t="s">
        <v>661</v>
      </c>
      <c r="C92" s="112" t="s">
        <v>529</v>
      </c>
      <c r="D92" s="107" t="s">
        <v>529</v>
      </c>
      <c r="E92" s="107" t="s">
        <v>529</v>
      </c>
      <c r="F92" s="107" t="s">
        <v>529</v>
      </c>
      <c r="G92" s="107" t="s">
        <v>529</v>
      </c>
      <c r="H92" s="107" t="s">
        <v>529</v>
      </c>
      <c r="I92" s="107" t="s">
        <v>529</v>
      </c>
      <c r="J92" s="107" t="s">
        <v>529</v>
      </c>
      <c r="K92" s="107" t="s">
        <v>529</v>
      </c>
      <c r="L92" s="107" t="s">
        <v>529</v>
      </c>
      <c r="M92" s="107" t="s">
        <v>529</v>
      </c>
      <c r="N92" s="107" t="s">
        <v>529</v>
      </c>
    </row>
    <row r="93" spans="2:14" x14ac:dyDescent="0.2">
      <c r="B93" s="91" t="s">
        <v>660</v>
      </c>
      <c r="C93" s="96">
        <v>1.6</v>
      </c>
      <c r="D93" s="114">
        <v>157</v>
      </c>
      <c r="E93" s="113">
        <v>7</v>
      </c>
      <c r="F93" s="95">
        <v>187.2</v>
      </c>
      <c r="G93" s="95">
        <v>172.1</v>
      </c>
      <c r="H93" s="95">
        <v>324.2</v>
      </c>
      <c r="I93" s="95">
        <v>0.9</v>
      </c>
      <c r="J93" s="113">
        <v>168</v>
      </c>
      <c r="K93" s="113">
        <v>9</v>
      </c>
      <c r="L93" s="95">
        <v>168.1</v>
      </c>
      <c r="M93" s="95">
        <v>157.6</v>
      </c>
      <c r="N93" s="95">
        <v>219.2</v>
      </c>
    </row>
    <row r="94" spans="2:14" x14ac:dyDescent="0.2">
      <c r="B94" s="91" t="s">
        <v>659</v>
      </c>
      <c r="C94" s="96">
        <v>4.3</v>
      </c>
      <c r="D94" s="114">
        <v>160</v>
      </c>
      <c r="E94" s="113">
        <v>16</v>
      </c>
      <c r="F94" s="95">
        <v>231.8</v>
      </c>
      <c r="G94" s="95">
        <v>200.9</v>
      </c>
      <c r="H94" s="95">
        <v>774.9</v>
      </c>
      <c r="I94" s="95">
        <v>2.7</v>
      </c>
      <c r="J94" s="113">
        <v>157</v>
      </c>
      <c r="K94" s="113">
        <v>6</v>
      </c>
      <c r="L94" s="95">
        <v>203.2</v>
      </c>
      <c r="M94" s="95">
        <v>185.2</v>
      </c>
      <c r="N94" s="95">
        <v>590.4</v>
      </c>
    </row>
    <row r="95" spans="2:14" x14ac:dyDescent="0.2">
      <c r="B95" s="91" t="s">
        <v>658</v>
      </c>
      <c r="C95" s="96">
        <v>6.2</v>
      </c>
      <c r="D95" s="114">
        <v>162</v>
      </c>
      <c r="E95" s="113">
        <v>23</v>
      </c>
      <c r="F95" s="95">
        <v>293.3</v>
      </c>
      <c r="G95" s="95">
        <v>250.6</v>
      </c>
      <c r="H95" s="95">
        <v>1086.4000000000001</v>
      </c>
      <c r="I95" s="95">
        <v>5.8</v>
      </c>
      <c r="J95" s="113">
        <v>157</v>
      </c>
      <c r="K95" s="113">
        <v>7</v>
      </c>
      <c r="L95" s="95">
        <v>220.7</v>
      </c>
      <c r="M95" s="95">
        <v>206.2</v>
      </c>
      <c r="N95" s="95">
        <v>890.4</v>
      </c>
    </row>
    <row r="96" spans="2:14" x14ac:dyDescent="0.2">
      <c r="C96" s="97"/>
      <c r="D96" s="115"/>
    </row>
    <row r="97" spans="2:14" x14ac:dyDescent="0.2">
      <c r="B97" s="91" t="s">
        <v>657</v>
      </c>
      <c r="C97" s="96">
        <v>10.9</v>
      </c>
      <c r="D97" s="114">
        <v>159</v>
      </c>
      <c r="E97" s="113">
        <v>17</v>
      </c>
      <c r="F97" s="95">
        <v>364.6</v>
      </c>
      <c r="G97" s="95">
        <v>320.2</v>
      </c>
      <c r="H97" s="95">
        <v>1536.4</v>
      </c>
      <c r="I97" s="95">
        <v>6.3</v>
      </c>
      <c r="J97" s="113">
        <v>150</v>
      </c>
      <c r="K97" s="113">
        <v>3</v>
      </c>
      <c r="L97" s="95">
        <v>224.7</v>
      </c>
      <c r="M97" s="95">
        <v>211.2</v>
      </c>
      <c r="N97" s="95">
        <v>726</v>
      </c>
    </row>
    <row r="98" spans="2:14" x14ac:dyDescent="0.2">
      <c r="B98" s="91" t="s">
        <v>656</v>
      </c>
      <c r="C98" s="96">
        <v>14.9</v>
      </c>
      <c r="D98" s="114">
        <v>156</v>
      </c>
      <c r="E98" s="113">
        <v>16</v>
      </c>
      <c r="F98" s="95">
        <v>431.2</v>
      </c>
      <c r="G98" s="95">
        <v>387.6</v>
      </c>
      <c r="H98" s="95">
        <v>1923.3</v>
      </c>
      <c r="I98" s="95">
        <v>8.8000000000000007</v>
      </c>
      <c r="J98" s="113">
        <v>153</v>
      </c>
      <c r="K98" s="113">
        <v>3</v>
      </c>
      <c r="L98" s="95">
        <v>285.3</v>
      </c>
      <c r="M98" s="95">
        <v>271.8</v>
      </c>
      <c r="N98" s="95">
        <v>1063.4000000000001</v>
      </c>
    </row>
    <row r="99" spans="2:14" x14ac:dyDescent="0.2">
      <c r="B99" s="91" t="s">
        <v>655</v>
      </c>
      <c r="C99" s="96">
        <v>20.8</v>
      </c>
      <c r="D99" s="114">
        <v>157</v>
      </c>
      <c r="E99" s="113">
        <v>14</v>
      </c>
      <c r="F99" s="95">
        <v>482.8</v>
      </c>
      <c r="G99" s="95">
        <v>434.3</v>
      </c>
      <c r="H99" s="95">
        <v>2252.8000000000002</v>
      </c>
      <c r="I99" s="95">
        <v>8.6999999999999993</v>
      </c>
      <c r="J99" s="113">
        <v>154</v>
      </c>
      <c r="K99" s="113">
        <v>4</v>
      </c>
      <c r="L99" s="95">
        <v>264.39999999999998</v>
      </c>
      <c r="M99" s="95">
        <v>246.7</v>
      </c>
      <c r="N99" s="95">
        <v>1015.5</v>
      </c>
    </row>
    <row r="100" spans="2:14" x14ac:dyDescent="0.2">
      <c r="B100" s="91" t="s">
        <v>654</v>
      </c>
      <c r="C100" s="96">
        <v>26.7</v>
      </c>
      <c r="D100" s="114">
        <v>157</v>
      </c>
      <c r="E100" s="113">
        <v>11</v>
      </c>
      <c r="F100" s="95">
        <v>504</v>
      </c>
      <c r="G100" s="95">
        <v>459.8</v>
      </c>
      <c r="H100" s="95">
        <v>2373.3000000000002</v>
      </c>
      <c r="I100" s="95">
        <v>12.9</v>
      </c>
      <c r="J100" s="113">
        <v>149</v>
      </c>
      <c r="K100" s="113">
        <v>3</v>
      </c>
      <c r="L100" s="95">
        <v>302.2</v>
      </c>
      <c r="M100" s="95">
        <v>289.89999999999998</v>
      </c>
      <c r="N100" s="95">
        <v>1212.2</v>
      </c>
    </row>
    <row r="101" spans="2:14" x14ac:dyDescent="0.2">
      <c r="C101" s="97"/>
      <c r="D101" s="115"/>
    </row>
    <row r="102" spans="2:14" x14ac:dyDescent="0.2">
      <c r="B102" s="91" t="s">
        <v>653</v>
      </c>
      <c r="C102" s="96">
        <v>29.8</v>
      </c>
      <c r="D102" s="114">
        <v>159</v>
      </c>
      <c r="E102" s="113">
        <v>10</v>
      </c>
      <c r="F102" s="95">
        <v>499.2</v>
      </c>
      <c r="G102" s="95">
        <v>459.4</v>
      </c>
      <c r="H102" s="95">
        <v>2354.3000000000002</v>
      </c>
      <c r="I102" s="95">
        <v>15.5</v>
      </c>
      <c r="J102" s="113">
        <v>152</v>
      </c>
      <c r="K102" s="113">
        <v>3</v>
      </c>
      <c r="L102" s="95">
        <v>288.89999999999998</v>
      </c>
      <c r="M102" s="95">
        <v>278.2</v>
      </c>
      <c r="N102" s="95">
        <v>1188.0999999999999</v>
      </c>
    </row>
    <row r="103" spans="2:14" x14ac:dyDescent="0.2">
      <c r="B103" s="91" t="s">
        <v>652</v>
      </c>
      <c r="C103" s="96">
        <v>30.9</v>
      </c>
      <c r="D103" s="114">
        <v>154</v>
      </c>
      <c r="E103" s="113">
        <v>11</v>
      </c>
      <c r="F103" s="95">
        <v>432.8</v>
      </c>
      <c r="G103" s="95">
        <v>397.3</v>
      </c>
      <c r="H103" s="95">
        <v>1920.5</v>
      </c>
      <c r="I103" s="95">
        <v>15.3</v>
      </c>
      <c r="J103" s="113">
        <v>154</v>
      </c>
      <c r="K103" s="113">
        <v>0.1</v>
      </c>
      <c r="L103" s="95">
        <v>295.89999999999998</v>
      </c>
      <c r="M103" s="95">
        <v>294.2</v>
      </c>
      <c r="N103" s="95">
        <v>1068.3</v>
      </c>
    </row>
    <row r="104" spans="2:14" x14ac:dyDescent="0.2">
      <c r="B104" s="91" t="s">
        <v>651</v>
      </c>
      <c r="C104" s="96">
        <v>11.2</v>
      </c>
      <c r="D104" s="114">
        <v>158</v>
      </c>
      <c r="E104" s="113">
        <v>1</v>
      </c>
      <c r="F104" s="95">
        <v>399</v>
      </c>
      <c r="G104" s="95">
        <v>393.6</v>
      </c>
      <c r="H104" s="95">
        <v>1373</v>
      </c>
      <c r="I104" s="95">
        <v>23.8</v>
      </c>
      <c r="J104" s="113">
        <v>165</v>
      </c>
      <c r="K104" s="113">
        <v>0.1</v>
      </c>
      <c r="L104" s="95">
        <v>261.10000000000002</v>
      </c>
      <c r="M104" s="95">
        <v>261.10000000000002</v>
      </c>
      <c r="N104" s="95">
        <v>1011.6</v>
      </c>
    </row>
    <row r="105" spans="2:14" x14ac:dyDescent="0.2">
      <c r="B105" s="91" t="s">
        <v>650</v>
      </c>
      <c r="C105" s="96">
        <v>6.7</v>
      </c>
      <c r="D105" s="114">
        <v>167</v>
      </c>
      <c r="E105" s="113">
        <v>10</v>
      </c>
      <c r="F105" s="95">
        <v>224.2</v>
      </c>
      <c r="G105" s="95">
        <v>213.5</v>
      </c>
      <c r="H105" s="95">
        <v>509.2</v>
      </c>
      <c r="I105" s="95">
        <v>20</v>
      </c>
      <c r="J105" s="113">
        <v>121</v>
      </c>
      <c r="K105" s="113">
        <v>0.1</v>
      </c>
      <c r="L105" s="95">
        <v>225.4</v>
      </c>
      <c r="M105" s="95">
        <v>225.4</v>
      </c>
      <c r="N105" s="95">
        <v>995.2</v>
      </c>
    </row>
    <row r="106" spans="2:14" x14ac:dyDescent="0.2">
      <c r="B106" s="103"/>
      <c r="C106" s="102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</row>
    <row r="107" spans="2:14" x14ac:dyDescent="0.2">
      <c r="C107" s="96"/>
      <c r="D107" s="114"/>
      <c r="E107" s="113"/>
      <c r="F107" s="95"/>
      <c r="G107" s="95"/>
      <c r="H107" s="95"/>
      <c r="I107" s="95"/>
      <c r="J107" s="113"/>
      <c r="K107" s="113"/>
      <c r="L107" s="95"/>
      <c r="M107" s="95"/>
      <c r="N107" s="95"/>
    </row>
    <row r="108" spans="2:14" x14ac:dyDescent="0.2">
      <c r="C108" s="99"/>
      <c r="D108" s="122"/>
      <c r="E108" s="121"/>
      <c r="F108" s="98"/>
      <c r="G108" s="98"/>
      <c r="H108" s="100" t="s">
        <v>687</v>
      </c>
      <c r="I108" s="98"/>
      <c r="J108" s="121"/>
      <c r="K108" s="121"/>
      <c r="L108" s="98"/>
      <c r="M108" s="98"/>
      <c r="N108" s="98"/>
    </row>
    <row r="109" spans="2:14" x14ac:dyDescent="0.2">
      <c r="B109" s="100" t="s">
        <v>662</v>
      </c>
      <c r="C109" s="99">
        <v>10.6</v>
      </c>
      <c r="D109" s="119">
        <v>178</v>
      </c>
      <c r="E109" s="116">
        <v>14</v>
      </c>
      <c r="F109" s="98">
        <v>344.6</v>
      </c>
      <c r="G109" s="98">
        <v>320.10000000000002</v>
      </c>
      <c r="H109" s="98">
        <v>979.3</v>
      </c>
      <c r="I109" s="98">
        <v>5.9</v>
      </c>
      <c r="J109" s="116">
        <v>174</v>
      </c>
      <c r="K109" s="116">
        <v>3</v>
      </c>
      <c r="L109" s="98">
        <v>216.4</v>
      </c>
      <c r="M109" s="98">
        <v>211.1</v>
      </c>
      <c r="N109" s="98">
        <v>671.6</v>
      </c>
    </row>
    <row r="110" spans="2:14" x14ac:dyDescent="0.2">
      <c r="C110" s="96"/>
      <c r="D110" s="114"/>
      <c r="E110" s="113"/>
      <c r="F110" s="95"/>
      <c r="G110" s="95"/>
      <c r="H110" s="95"/>
      <c r="I110" s="95"/>
      <c r="J110" s="113"/>
      <c r="K110" s="113"/>
      <c r="L110" s="95"/>
      <c r="M110" s="95"/>
      <c r="N110" s="95"/>
    </row>
    <row r="111" spans="2:14" x14ac:dyDescent="0.2">
      <c r="B111" s="91" t="s">
        <v>661</v>
      </c>
      <c r="C111" s="96">
        <v>0.5</v>
      </c>
      <c r="D111" s="114">
        <v>196</v>
      </c>
      <c r="E111" s="113">
        <v>31</v>
      </c>
      <c r="F111" s="95">
        <v>210.2</v>
      </c>
      <c r="G111" s="95">
        <v>176.6</v>
      </c>
      <c r="H111" s="95">
        <v>1E-3</v>
      </c>
      <c r="I111" s="107" t="s">
        <v>529</v>
      </c>
      <c r="J111" s="107" t="s">
        <v>529</v>
      </c>
      <c r="K111" s="107" t="s">
        <v>529</v>
      </c>
      <c r="L111" s="107" t="s">
        <v>529</v>
      </c>
      <c r="M111" s="107" t="s">
        <v>529</v>
      </c>
      <c r="N111" s="107" t="s">
        <v>529</v>
      </c>
    </row>
    <row r="112" spans="2:14" x14ac:dyDescent="0.2">
      <c r="B112" s="91" t="s">
        <v>660</v>
      </c>
      <c r="C112" s="96">
        <v>0.8</v>
      </c>
      <c r="D112" s="114">
        <v>178</v>
      </c>
      <c r="E112" s="113">
        <v>15</v>
      </c>
      <c r="F112" s="95">
        <v>175.2</v>
      </c>
      <c r="G112" s="95">
        <v>160</v>
      </c>
      <c r="H112" s="95">
        <v>105.7</v>
      </c>
      <c r="I112" s="95">
        <v>0.5</v>
      </c>
      <c r="J112" s="113">
        <v>170</v>
      </c>
      <c r="K112" s="113">
        <v>3</v>
      </c>
      <c r="L112" s="95">
        <v>137.80000000000001</v>
      </c>
      <c r="M112" s="95">
        <v>133.80000000000001</v>
      </c>
      <c r="N112" s="95">
        <v>43.6</v>
      </c>
    </row>
    <row r="113" spans="2:14" x14ac:dyDescent="0.2">
      <c r="B113" s="91" t="s">
        <v>659</v>
      </c>
      <c r="C113" s="96">
        <v>2.9</v>
      </c>
      <c r="D113" s="114">
        <v>178</v>
      </c>
      <c r="E113" s="113">
        <v>16</v>
      </c>
      <c r="F113" s="95">
        <v>227.4</v>
      </c>
      <c r="G113" s="95">
        <v>206.5</v>
      </c>
      <c r="H113" s="95">
        <v>492.8</v>
      </c>
      <c r="I113" s="95">
        <v>2.6</v>
      </c>
      <c r="J113" s="113">
        <v>177</v>
      </c>
      <c r="K113" s="113">
        <v>1</v>
      </c>
      <c r="L113" s="95">
        <v>172.3</v>
      </c>
      <c r="M113" s="95">
        <v>169.1</v>
      </c>
      <c r="N113" s="95">
        <v>522.6</v>
      </c>
    </row>
    <row r="114" spans="2:14" x14ac:dyDescent="0.2">
      <c r="B114" s="91" t="s">
        <v>658</v>
      </c>
      <c r="C114" s="96">
        <v>4.7</v>
      </c>
      <c r="D114" s="114">
        <v>180</v>
      </c>
      <c r="E114" s="113">
        <v>22</v>
      </c>
      <c r="F114" s="95">
        <v>282</v>
      </c>
      <c r="G114" s="95">
        <v>252</v>
      </c>
      <c r="H114" s="95">
        <v>653</v>
      </c>
      <c r="I114" s="95">
        <v>3.3</v>
      </c>
      <c r="J114" s="113">
        <v>175</v>
      </c>
      <c r="K114" s="113">
        <v>3</v>
      </c>
      <c r="L114" s="95">
        <v>179.1</v>
      </c>
      <c r="M114" s="95">
        <v>171.9</v>
      </c>
      <c r="N114" s="95">
        <v>528.5</v>
      </c>
    </row>
    <row r="115" spans="2:14" x14ac:dyDescent="0.2">
      <c r="C115" s="97"/>
      <c r="D115" s="115"/>
    </row>
    <row r="116" spans="2:14" x14ac:dyDescent="0.2">
      <c r="B116" s="91" t="s">
        <v>657</v>
      </c>
      <c r="C116" s="96">
        <v>7.9</v>
      </c>
      <c r="D116" s="114">
        <v>177</v>
      </c>
      <c r="E116" s="113">
        <v>15</v>
      </c>
      <c r="F116" s="95">
        <v>336.2</v>
      </c>
      <c r="G116" s="95">
        <v>311.2</v>
      </c>
      <c r="H116" s="95">
        <v>829.6</v>
      </c>
      <c r="I116" s="95">
        <v>8.9</v>
      </c>
      <c r="J116" s="113">
        <v>169</v>
      </c>
      <c r="K116" s="113">
        <v>7</v>
      </c>
      <c r="L116" s="95">
        <v>204.2</v>
      </c>
      <c r="M116" s="95">
        <v>193.2</v>
      </c>
      <c r="N116" s="95">
        <v>566.6</v>
      </c>
    </row>
    <row r="117" spans="2:14" x14ac:dyDescent="0.2">
      <c r="B117" s="91" t="s">
        <v>656</v>
      </c>
      <c r="C117" s="96">
        <v>10.5</v>
      </c>
      <c r="D117" s="114">
        <v>179</v>
      </c>
      <c r="E117" s="113">
        <v>11</v>
      </c>
      <c r="F117" s="95">
        <v>337.8</v>
      </c>
      <c r="G117" s="95">
        <v>314.5</v>
      </c>
      <c r="H117" s="95">
        <v>1277.4000000000001</v>
      </c>
      <c r="I117" s="95">
        <v>4.7</v>
      </c>
      <c r="J117" s="113">
        <v>187</v>
      </c>
      <c r="K117" s="113">
        <v>8</v>
      </c>
      <c r="L117" s="95">
        <v>224.8</v>
      </c>
      <c r="M117" s="95">
        <v>215.1</v>
      </c>
      <c r="N117" s="95">
        <v>464.8</v>
      </c>
    </row>
    <row r="118" spans="2:14" x14ac:dyDescent="0.2">
      <c r="B118" s="91" t="s">
        <v>655</v>
      </c>
      <c r="C118" s="96">
        <v>15.2</v>
      </c>
      <c r="D118" s="114">
        <v>177</v>
      </c>
      <c r="E118" s="113">
        <v>11</v>
      </c>
      <c r="F118" s="95">
        <v>391.1</v>
      </c>
      <c r="G118" s="95">
        <v>365.5</v>
      </c>
      <c r="H118" s="95">
        <v>1191.4000000000001</v>
      </c>
      <c r="I118" s="95">
        <v>10.199999999999999</v>
      </c>
      <c r="J118" s="113">
        <v>166</v>
      </c>
      <c r="K118" s="113">
        <v>4</v>
      </c>
      <c r="L118" s="95">
        <v>227.3</v>
      </c>
      <c r="M118" s="95">
        <v>224.6</v>
      </c>
      <c r="N118" s="95">
        <v>743.4</v>
      </c>
    </row>
    <row r="119" spans="2:14" x14ac:dyDescent="0.2">
      <c r="B119" s="91" t="s">
        <v>654</v>
      </c>
      <c r="C119" s="96">
        <v>14.4</v>
      </c>
      <c r="D119" s="114">
        <v>179</v>
      </c>
      <c r="E119" s="113">
        <v>13</v>
      </c>
      <c r="F119" s="95">
        <v>424.3</v>
      </c>
      <c r="G119" s="95">
        <v>399.7</v>
      </c>
      <c r="H119" s="95">
        <v>1211</v>
      </c>
      <c r="I119" s="95">
        <v>3.6</v>
      </c>
      <c r="J119" s="113">
        <v>181</v>
      </c>
      <c r="K119" s="113">
        <v>3</v>
      </c>
      <c r="L119" s="95">
        <v>253.4</v>
      </c>
      <c r="M119" s="95">
        <v>241</v>
      </c>
      <c r="N119" s="95">
        <v>552.5</v>
      </c>
    </row>
    <row r="120" spans="2:14" x14ac:dyDescent="0.2">
      <c r="C120" s="97"/>
      <c r="D120" s="115"/>
    </row>
    <row r="121" spans="2:14" x14ac:dyDescent="0.2">
      <c r="B121" s="91" t="s">
        <v>653</v>
      </c>
      <c r="C121" s="96">
        <v>17.3</v>
      </c>
      <c r="D121" s="114">
        <v>177</v>
      </c>
      <c r="E121" s="113">
        <v>10</v>
      </c>
      <c r="F121" s="95">
        <v>432</v>
      </c>
      <c r="G121" s="95">
        <v>408.6</v>
      </c>
      <c r="H121" s="95">
        <v>1261.5999999999999</v>
      </c>
      <c r="I121" s="95">
        <v>14.3</v>
      </c>
      <c r="J121" s="113">
        <v>179</v>
      </c>
      <c r="K121" s="113">
        <v>1</v>
      </c>
      <c r="L121" s="95">
        <v>337</v>
      </c>
      <c r="M121" s="95">
        <v>335.8</v>
      </c>
      <c r="N121" s="95">
        <v>1613.2</v>
      </c>
    </row>
    <row r="122" spans="2:14" x14ac:dyDescent="0.2">
      <c r="B122" s="91" t="s">
        <v>652</v>
      </c>
      <c r="C122" s="96">
        <v>18.100000000000001</v>
      </c>
      <c r="D122" s="114">
        <v>176</v>
      </c>
      <c r="E122" s="113">
        <v>24</v>
      </c>
      <c r="F122" s="95">
        <v>414.7</v>
      </c>
      <c r="G122" s="95">
        <v>378.7</v>
      </c>
      <c r="H122" s="95">
        <v>1026.8</v>
      </c>
      <c r="I122" s="95">
        <v>9</v>
      </c>
      <c r="J122" s="113">
        <v>162</v>
      </c>
      <c r="K122" s="113">
        <v>0.1</v>
      </c>
      <c r="L122" s="95">
        <v>244</v>
      </c>
      <c r="M122" s="95">
        <v>244</v>
      </c>
      <c r="N122" s="95">
        <v>1381.3</v>
      </c>
    </row>
    <row r="123" spans="2:14" x14ac:dyDescent="0.2">
      <c r="B123" s="91" t="s">
        <v>651</v>
      </c>
      <c r="C123" s="96">
        <v>11</v>
      </c>
      <c r="D123" s="114">
        <v>176</v>
      </c>
      <c r="E123" s="113">
        <v>7</v>
      </c>
      <c r="F123" s="95">
        <v>355.2</v>
      </c>
      <c r="G123" s="95">
        <v>345.7</v>
      </c>
      <c r="H123" s="95">
        <v>1009.3</v>
      </c>
      <c r="I123" s="95">
        <v>17.399999999999999</v>
      </c>
      <c r="J123" s="113">
        <v>166</v>
      </c>
      <c r="K123" s="113">
        <v>0.1</v>
      </c>
      <c r="L123" s="95">
        <v>403</v>
      </c>
      <c r="M123" s="95">
        <v>402.7</v>
      </c>
      <c r="N123" s="95">
        <v>1027.5</v>
      </c>
    </row>
    <row r="124" spans="2:14" x14ac:dyDescent="0.2">
      <c r="B124" s="91" t="s">
        <v>650</v>
      </c>
      <c r="C124" s="96">
        <v>18.399999999999999</v>
      </c>
      <c r="D124" s="114">
        <v>182</v>
      </c>
      <c r="E124" s="113">
        <v>3</v>
      </c>
      <c r="F124" s="95">
        <v>270.7</v>
      </c>
      <c r="G124" s="95">
        <v>266.7</v>
      </c>
      <c r="H124" s="95">
        <v>352.6</v>
      </c>
      <c r="I124" s="95">
        <v>18.7</v>
      </c>
      <c r="J124" s="113">
        <v>176</v>
      </c>
      <c r="K124" s="113">
        <v>0.1</v>
      </c>
      <c r="L124" s="95">
        <v>126</v>
      </c>
      <c r="M124" s="95">
        <v>126</v>
      </c>
      <c r="N124" s="95">
        <v>50.3</v>
      </c>
    </row>
    <row r="125" spans="2:14" x14ac:dyDescent="0.2">
      <c r="B125" s="103"/>
      <c r="C125" s="102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</row>
    <row r="126" spans="2:14" x14ac:dyDescent="0.2">
      <c r="C126" s="96"/>
      <c r="D126" s="114"/>
      <c r="E126" s="113"/>
      <c r="F126" s="95"/>
      <c r="G126" s="95"/>
      <c r="H126" s="95"/>
      <c r="I126" s="95"/>
      <c r="J126" s="113"/>
      <c r="K126" s="113"/>
      <c r="L126" s="95"/>
      <c r="M126" s="95"/>
      <c r="N126" s="95"/>
    </row>
    <row r="127" spans="2:14" x14ac:dyDescent="0.2">
      <c r="C127" s="99"/>
      <c r="D127" s="122"/>
      <c r="E127" s="121"/>
      <c r="F127" s="98"/>
      <c r="G127" s="98"/>
      <c r="H127" s="100" t="s">
        <v>686</v>
      </c>
      <c r="I127" s="98"/>
      <c r="J127" s="121"/>
      <c r="K127" s="121"/>
      <c r="L127" s="98"/>
      <c r="M127" s="98"/>
      <c r="N127" s="98"/>
    </row>
    <row r="128" spans="2:14" x14ac:dyDescent="0.2">
      <c r="B128" s="100" t="s">
        <v>662</v>
      </c>
      <c r="C128" s="99">
        <v>14.3</v>
      </c>
      <c r="D128" s="119">
        <v>172</v>
      </c>
      <c r="E128" s="116">
        <v>18</v>
      </c>
      <c r="F128" s="98">
        <v>334.7</v>
      </c>
      <c r="G128" s="98">
        <v>297.8</v>
      </c>
      <c r="H128" s="98">
        <v>1101.7</v>
      </c>
      <c r="I128" s="98">
        <v>8.9</v>
      </c>
      <c r="J128" s="116">
        <v>178</v>
      </c>
      <c r="K128" s="116">
        <v>6</v>
      </c>
      <c r="L128" s="98">
        <v>178.7</v>
      </c>
      <c r="M128" s="98">
        <v>171.7</v>
      </c>
      <c r="N128" s="98">
        <v>440.3</v>
      </c>
    </row>
    <row r="129" spans="2:14" x14ac:dyDescent="0.2">
      <c r="C129" s="96"/>
      <c r="D129" s="114"/>
      <c r="E129" s="113"/>
      <c r="F129" s="95"/>
      <c r="G129" s="95"/>
      <c r="H129" s="95"/>
      <c r="I129" s="95"/>
      <c r="J129" s="113"/>
      <c r="K129" s="113"/>
      <c r="L129" s="95"/>
      <c r="M129" s="95"/>
      <c r="N129" s="95"/>
    </row>
    <row r="130" spans="2:14" x14ac:dyDescent="0.2">
      <c r="B130" s="91" t="s">
        <v>661</v>
      </c>
      <c r="C130" s="96">
        <v>1</v>
      </c>
      <c r="D130" s="114">
        <v>170</v>
      </c>
      <c r="E130" s="113">
        <v>2</v>
      </c>
      <c r="F130" s="95">
        <v>134.19999999999999</v>
      </c>
      <c r="G130" s="95">
        <v>131.30000000000001</v>
      </c>
      <c r="H130" s="95">
        <v>159.30000000000001</v>
      </c>
      <c r="I130" s="107" t="s">
        <v>529</v>
      </c>
      <c r="J130" s="107" t="s">
        <v>529</v>
      </c>
      <c r="K130" s="107" t="s">
        <v>529</v>
      </c>
      <c r="L130" s="107" t="s">
        <v>529</v>
      </c>
      <c r="M130" s="107" t="s">
        <v>529</v>
      </c>
      <c r="N130" s="107" t="s">
        <v>529</v>
      </c>
    </row>
    <row r="131" spans="2:14" x14ac:dyDescent="0.2">
      <c r="B131" s="91" t="s">
        <v>660</v>
      </c>
      <c r="C131" s="96">
        <v>1.2</v>
      </c>
      <c r="D131" s="114">
        <v>171</v>
      </c>
      <c r="E131" s="113">
        <v>15</v>
      </c>
      <c r="F131" s="95">
        <v>186.6</v>
      </c>
      <c r="G131" s="95">
        <v>166.2</v>
      </c>
      <c r="H131" s="95">
        <v>195.6</v>
      </c>
      <c r="I131" s="95">
        <v>1</v>
      </c>
      <c r="J131" s="113">
        <v>173</v>
      </c>
      <c r="K131" s="113">
        <v>7</v>
      </c>
      <c r="L131" s="95">
        <v>154.19999999999999</v>
      </c>
      <c r="M131" s="95">
        <v>147.5</v>
      </c>
      <c r="N131" s="95">
        <v>187.9</v>
      </c>
    </row>
    <row r="132" spans="2:14" x14ac:dyDescent="0.2">
      <c r="B132" s="91" t="s">
        <v>659</v>
      </c>
      <c r="C132" s="96">
        <v>3.5</v>
      </c>
      <c r="D132" s="114">
        <v>172</v>
      </c>
      <c r="E132" s="113">
        <v>23</v>
      </c>
      <c r="F132" s="95">
        <v>222.7</v>
      </c>
      <c r="G132" s="95">
        <v>188.5</v>
      </c>
      <c r="H132" s="95">
        <v>560</v>
      </c>
      <c r="I132" s="95">
        <v>3.2</v>
      </c>
      <c r="J132" s="113">
        <v>178</v>
      </c>
      <c r="K132" s="113">
        <v>6</v>
      </c>
      <c r="L132" s="95">
        <v>172.3</v>
      </c>
      <c r="M132" s="95">
        <v>164.6</v>
      </c>
      <c r="N132" s="95">
        <v>457.8</v>
      </c>
    </row>
    <row r="133" spans="2:14" x14ac:dyDescent="0.2">
      <c r="B133" s="91" t="s">
        <v>658</v>
      </c>
      <c r="C133" s="96">
        <v>5.6</v>
      </c>
      <c r="D133" s="114">
        <v>173</v>
      </c>
      <c r="E133" s="113">
        <v>23</v>
      </c>
      <c r="F133" s="95">
        <v>264</v>
      </c>
      <c r="G133" s="95">
        <v>226.2</v>
      </c>
      <c r="H133" s="95">
        <v>757.9</v>
      </c>
      <c r="I133" s="95">
        <v>6.4</v>
      </c>
      <c r="J133" s="113">
        <v>175</v>
      </c>
      <c r="K133" s="113">
        <v>8</v>
      </c>
      <c r="L133" s="95">
        <v>192.5</v>
      </c>
      <c r="M133" s="95">
        <v>182.2</v>
      </c>
      <c r="N133" s="95">
        <v>629.9</v>
      </c>
    </row>
    <row r="134" spans="2:14" x14ac:dyDescent="0.2">
      <c r="C134" s="97"/>
      <c r="D134" s="115"/>
    </row>
    <row r="135" spans="2:14" x14ac:dyDescent="0.2">
      <c r="B135" s="91" t="s">
        <v>657</v>
      </c>
      <c r="C135" s="96">
        <v>9.6</v>
      </c>
      <c r="D135" s="114">
        <v>173</v>
      </c>
      <c r="E135" s="113">
        <v>19</v>
      </c>
      <c r="F135" s="95">
        <v>302.60000000000002</v>
      </c>
      <c r="G135" s="95">
        <v>266.10000000000002</v>
      </c>
      <c r="H135" s="95">
        <v>994.1</v>
      </c>
      <c r="I135" s="95">
        <v>8.9</v>
      </c>
      <c r="J135" s="113">
        <v>176</v>
      </c>
      <c r="K135" s="113">
        <v>4</v>
      </c>
      <c r="L135" s="95">
        <v>194.6</v>
      </c>
      <c r="M135" s="95">
        <v>189.2</v>
      </c>
      <c r="N135" s="95">
        <v>538.9</v>
      </c>
    </row>
    <row r="136" spans="2:14" x14ac:dyDescent="0.2">
      <c r="B136" s="91" t="s">
        <v>656</v>
      </c>
      <c r="C136" s="96">
        <v>12.2</v>
      </c>
      <c r="D136" s="114">
        <v>171</v>
      </c>
      <c r="E136" s="113">
        <v>15</v>
      </c>
      <c r="F136" s="95">
        <v>339.2</v>
      </c>
      <c r="G136" s="95">
        <v>307.39999999999998</v>
      </c>
      <c r="H136" s="95">
        <v>1213</v>
      </c>
      <c r="I136" s="95">
        <v>9.1999999999999993</v>
      </c>
      <c r="J136" s="113">
        <v>176</v>
      </c>
      <c r="K136" s="113">
        <v>5</v>
      </c>
      <c r="L136" s="95">
        <v>202.7</v>
      </c>
      <c r="M136" s="95">
        <v>195.6</v>
      </c>
      <c r="N136" s="95">
        <v>599.79999999999995</v>
      </c>
    </row>
    <row r="137" spans="2:14" x14ac:dyDescent="0.2">
      <c r="B137" s="91" t="s">
        <v>655</v>
      </c>
      <c r="C137" s="96">
        <v>16.600000000000001</v>
      </c>
      <c r="D137" s="114">
        <v>170</v>
      </c>
      <c r="E137" s="113">
        <v>19</v>
      </c>
      <c r="F137" s="95">
        <v>386.8</v>
      </c>
      <c r="G137" s="95">
        <v>341</v>
      </c>
      <c r="H137" s="95">
        <v>1365.1</v>
      </c>
      <c r="I137" s="95">
        <v>7.8</v>
      </c>
      <c r="J137" s="113">
        <v>177</v>
      </c>
      <c r="K137" s="113">
        <v>6</v>
      </c>
      <c r="L137" s="95">
        <v>177.5</v>
      </c>
      <c r="M137" s="95">
        <v>171</v>
      </c>
      <c r="N137" s="95">
        <v>391.7</v>
      </c>
    </row>
    <row r="138" spans="2:14" x14ac:dyDescent="0.2">
      <c r="B138" s="91" t="s">
        <v>654</v>
      </c>
      <c r="C138" s="96">
        <v>20.7</v>
      </c>
      <c r="D138" s="114">
        <v>170</v>
      </c>
      <c r="E138" s="113">
        <v>17</v>
      </c>
      <c r="F138" s="95">
        <v>399.3</v>
      </c>
      <c r="G138" s="95">
        <v>356.9</v>
      </c>
      <c r="H138" s="95">
        <v>1418.6</v>
      </c>
      <c r="I138" s="95">
        <v>8.1999999999999993</v>
      </c>
      <c r="J138" s="113">
        <v>176</v>
      </c>
      <c r="K138" s="113">
        <v>5</v>
      </c>
      <c r="L138" s="95">
        <v>174.6</v>
      </c>
      <c r="M138" s="95">
        <v>169.1</v>
      </c>
      <c r="N138" s="95">
        <v>369.7</v>
      </c>
    </row>
    <row r="139" spans="2:14" x14ac:dyDescent="0.2">
      <c r="C139" s="97"/>
      <c r="D139" s="115"/>
    </row>
    <row r="140" spans="2:14" x14ac:dyDescent="0.2">
      <c r="B140" s="91" t="s">
        <v>653</v>
      </c>
      <c r="C140" s="96">
        <v>22.7</v>
      </c>
      <c r="D140" s="114">
        <v>171</v>
      </c>
      <c r="E140" s="113">
        <v>16</v>
      </c>
      <c r="F140" s="95">
        <v>399.4</v>
      </c>
      <c r="G140" s="95">
        <v>358.8</v>
      </c>
      <c r="H140" s="95">
        <v>1440.6</v>
      </c>
      <c r="I140" s="95">
        <v>11.2</v>
      </c>
      <c r="J140" s="113">
        <v>178</v>
      </c>
      <c r="K140" s="113">
        <v>6</v>
      </c>
      <c r="L140" s="95">
        <v>178.3</v>
      </c>
      <c r="M140" s="95">
        <v>171.4</v>
      </c>
      <c r="N140" s="95">
        <v>412.3</v>
      </c>
    </row>
    <row r="141" spans="2:14" x14ac:dyDescent="0.2">
      <c r="B141" s="91" t="s">
        <v>652</v>
      </c>
      <c r="C141" s="96">
        <v>24.6</v>
      </c>
      <c r="D141" s="114">
        <v>171</v>
      </c>
      <c r="E141" s="113">
        <v>13</v>
      </c>
      <c r="F141" s="95">
        <v>385.8</v>
      </c>
      <c r="G141" s="95">
        <v>355.5</v>
      </c>
      <c r="H141" s="95">
        <v>1278.9000000000001</v>
      </c>
      <c r="I141" s="95">
        <v>13.4</v>
      </c>
      <c r="J141" s="113">
        <v>180</v>
      </c>
      <c r="K141" s="113">
        <v>6</v>
      </c>
      <c r="L141" s="95">
        <v>182.1</v>
      </c>
      <c r="M141" s="95">
        <v>175</v>
      </c>
      <c r="N141" s="95">
        <v>385.4</v>
      </c>
    </row>
    <row r="142" spans="2:14" x14ac:dyDescent="0.2">
      <c r="B142" s="91" t="s">
        <v>651</v>
      </c>
      <c r="C142" s="96">
        <v>18.100000000000001</v>
      </c>
      <c r="D142" s="114">
        <v>178</v>
      </c>
      <c r="E142" s="113">
        <v>13</v>
      </c>
      <c r="F142" s="95">
        <v>332.7</v>
      </c>
      <c r="G142" s="95">
        <v>309.3</v>
      </c>
      <c r="H142" s="95">
        <v>758.6</v>
      </c>
      <c r="I142" s="95">
        <v>13.7</v>
      </c>
      <c r="J142" s="113">
        <v>185</v>
      </c>
      <c r="K142" s="113">
        <v>5</v>
      </c>
      <c r="L142" s="95">
        <v>153.9</v>
      </c>
      <c r="M142" s="95">
        <v>150.19999999999999</v>
      </c>
      <c r="N142" s="95">
        <v>268.89999999999998</v>
      </c>
    </row>
    <row r="143" spans="2:14" x14ac:dyDescent="0.2">
      <c r="B143" s="91" t="s">
        <v>650</v>
      </c>
      <c r="C143" s="96">
        <v>16</v>
      </c>
      <c r="D143" s="114">
        <v>181</v>
      </c>
      <c r="E143" s="113">
        <v>10</v>
      </c>
      <c r="F143" s="95">
        <v>254.9</v>
      </c>
      <c r="G143" s="95">
        <v>242</v>
      </c>
      <c r="H143" s="95">
        <v>522.20000000000005</v>
      </c>
      <c r="I143" s="95">
        <v>15.9</v>
      </c>
      <c r="J143" s="113">
        <v>180</v>
      </c>
      <c r="K143" s="113">
        <v>6</v>
      </c>
      <c r="L143" s="95">
        <v>132.69999999999999</v>
      </c>
      <c r="M143" s="95">
        <v>127.4</v>
      </c>
      <c r="N143" s="95">
        <v>207.5</v>
      </c>
    </row>
    <row r="144" spans="2:14" ht="18" thickBot="1" x14ac:dyDescent="0.25">
      <c r="B144" s="105"/>
      <c r="C144" s="131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</row>
    <row r="145" spans="1:14" x14ac:dyDescent="0.2">
      <c r="C145" s="91" t="s">
        <v>649</v>
      </c>
    </row>
    <row r="146" spans="1:14" x14ac:dyDescent="0.2">
      <c r="A146" s="91"/>
    </row>
    <row r="147" spans="1:14" x14ac:dyDescent="0.2">
      <c r="A147" s="91"/>
    </row>
    <row r="152" spans="1:14" x14ac:dyDescent="0.2">
      <c r="D152" s="100" t="s">
        <v>685</v>
      </c>
    </row>
    <row r="153" spans="1:14" x14ac:dyDescent="0.2">
      <c r="G153" s="91" t="s">
        <v>684</v>
      </c>
    </row>
    <row r="154" spans="1:14" x14ac:dyDescent="0.2">
      <c r="C154" s="91" t="s">
        <v>683</v>
      </c>
    </row>
    <row r="155" spans="1:14" ht="18" thickBot="1" x14ac:dyDescent="0.25">
      <c r="B155" s="105"/>
      <c r="C155" s="106" t="s">
        <v>682</v>
      </c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</row>
    <row r="156" spans="1:14" x14ac:dyDescent="0.2">
      <c r="C156" s="97"/>
      <c r="I156" s="97"/>
    </row>
    <row r="157" spans="1:14" x14ac:dyDescent="0.2">
      <c r="C157" s="102"/>
      <c r="D157" s="103"/>
      <c r="E157" s="103"/>
      <c r="F157" s="130" t="s">
        <v>74</v>
      </c>
      <c r="G157" s="103"/>
      <c r="H157" s="103"/>
      <c r="I157" s="102"/>
      <c r="J157" s="103"/>
      <c r="K157" s="103"/>
      <c r="L157" s="130" t="s">
        <v>73</v>
      </c>
      <c r="M157" s="103"/>
      <c r="N157" s="103"/>
    </row>
    <row r="158" spans="1:14" x14ac:dyDescent="0.2">
      <c r="C158" s="97"/>
      <c r="D158" s="101" t="s">
        <v>681</v>
      </c>
      <c r="E158" s="103"/>
      <c r="F158" s="104" t="s">
        <v>680</v>
      </c>
      <c r="G158" s="103"/>
      <c r="H158" s="104" t="s">
        <v>679</v>
      </c>
      <c r="I158" s="97"/>
      <c r="J158" s="101" t="s">
        <v>681</v>
      </c>
      <c r="K158" s="103"/>
      <c r="L158" s="104" t="s">
        <v>680</v>
      </c>
      <c r="M158" s="103"/>
      <c r="N158" s="104" t="s">
        <v>679</v>
      </c>
    </row>
    <row r="159" spans="1:14" x14ac:dyDescent="0.2">
      <c r="B159" s="91" t="s">
        <v>678</v>
      </c>
      <c r="C159" s="104" t="s">
        <v>677</v>
      </c>
      <c r="D159" s="97"/>
      <c r="E159" s="97"/>
      <c r="F159" s="104" t="s">
        <v>676</v>
      </c>
      <c r="G159" s="104" t="s">
        <v>675</v>
      </c>
      <c r="H159" s="104" t="s">
        <v>674</v>
      </c>
      <c r="I159" s="104" t="s">
        <v>677</v>
      </c>
      <c r="J159" s="97"/>
      <c r="K159" s="97"/>
      <c r="L159" s="104" t="s">
        <v>676</v>
      </c>
      <c r="M159" s="104" t="s">
        <v>675</v>
      </c>
      <c r="N159" s="104" t="s">
        <v>674</v>
      </c>
    </row>
    <row r="160" spans="1:14" x14ac:dyDescent="0.2">
      <c r="B160" s="129" t="s">
        <v>673</v>
      </c>
      <c r="C160" s="101" t="s">
        <v>672</v>
      </c>
      <c r="D160" s="101" t="s">
        <v>671</v>
      </c>
      <c r="E160" s="101" t="s">
        <v>670</v>
      </c>
      <c r="F160" s="101" t="s">
        <v>668</v>
      </c>
      <c r="G160" s="101" t="s">
        <v>669</v>
      </c>
      <c r="H160" s="101" t="s">
        <v>668</v>
      </c>
      <c r="I160" s="101" t="s">
        <v>672</v>
      </c>
      <c r="J160" s="101" t="s">
        <v>671</v>
      </c>
      <c r="K160" s="101" t="s">
        <v>670</v>
      </c>
      <c r="L160" s="101" t="s">
        <v>668</v>
      </c>
      <c r="M160" s="101" t="s">
        <v>669</v>
      </c>
      <c r="N160" s="101" t="s">
        <v>668</v>
      </c>
    </row>
    <row r="161" spans="2:14" x14ac:dyDescent="0.2">
      <c r="C161" s="128" t="s">
        <v>667</v>
      </c>
      <c r="D161" s="127" t="s">
        <v>666</v>
      </c>
      <c r="E161" s="126" t="s">
        <v>666</v>
      </c>
      <c r="F161" s="126" t="s">
        <v>665</v>
      </c>
      <c r="G161" s="126" t="s">
        <v>665</v>
      </c>
      <c r="H161" s="126" t="s">
        <v>665</v>
      </c>
      <c r="I161" s="126" t="s">
        <v>667</v>
      </c>
      <c r="J161" s="126" t="s">
        <v>666</v>
      </c>
      <c r="K161" s="126" t="s">
        <v>666</v>
      </c>
      <c r="L161" s="126" t="s">
        <v>665</v>
      </c>
      <c r="M161" s="126" t="s">
        <v>665</v>
      </c>
      <c r="N161" s="126" t="s">
        <v>665</v>
      </c>
    </row>
    <row r="162" spans="2:14" x14ac:dyDescent="0.2">
      <c r="C162" s="97"/>
      <c r="D162" s="115"/>
      <c r="H162" s="100" t="s">
        <v>285</v>
      </c>
    </row>
    <row r="163" spans="2:14" x14ac:dyDescent="0.2">
      <c r="B163" s="100" t="s">
        <v>662</v>
      </c>
      <c r="C163" s="99">
        <v>11</v>
      </c>
      <c r="D163" s="119">
        <v>176</v>
      </c>
      <c r="E163" s="116">
        <v>9</v>
      </c>
      <c r="F163" s="98">
        <v>307</v>
      </c>
      <c r="G163" s="98">
        <v>291.10000000000002</v>
      </c>
      <c r="H163" s="98">
        <v>940.3</v>
      </c>
      <c r="I163" s="98">
        <v>8.8000000000000007</v>
      </c>
      <c r="J163" s="116">
        <v>179</v>
      </c>
      <c r="K163" s="116">
        <v>9</v>
      </c>
      <c r="L163" s="98">
        <v>207.8</v>
      </c>
      <c r="M163" s="98">
        <v>196.7</v>
      </c>
      <c r="N163" s="98">
        <v>495.8</v>
      </c>
    </row>
    <row r="164" spans="2:14" x14ac:dyDescent="0.2">
      <c r="C164" s="96"/>
      <c r="D164" s="114"/>
      <c r="E164" s="113"/>
      <c r="F164" s="95"/>
      <c r="G164" s="95"/>
      <c r="H164" s="95"/>
      <c r="I164" s="95"/>
      <c r="J164" s="113"/>
      <c r="K164" s="113"/>
      <c r="L164" s="95"/>
      <c r="M164" s="95"/>
      <c r="N164" s="95"/>
    </row>
    <row r="165" spans="2:14" x14ac:dyDescent="0.2">
      <c r="B165" s="91" t="s">
        <v>661</v>
      </c>
      <c r="C165" s="112" t="s">
        <v>529</v>
      </c>
      <c r="D165" s="107" t="s">
        <v>529</v>
      </c>
      <c r="E165" s="107" t="s">
        <v>529</v>
      </c>
      <c r="F165" s="107" t="s">
        <v>529</v>
      </c>
      <c r="G165" s="107" t="s">
        <v>529</v>
      </c>
      <c r="H165" s="107" t="s">
        <v>529</v>
      </c>
      <c r="I165" s="107" t="s">
        <v>529</v>
      </c>
      <c r="J165" s="107" t="s">
        <v>529</v>
      </c>
      <c r="K165" s="107" t="s">
        <v>529</v>
      </c>
      <c r="L165" s="107" t="s">
        <v>529</v>
      </c>
      <c r="M165" s="107" t="s">
        <v>529</v>
      </c>
      <c r="N165" s="107" t="s">
        <v>529</v>
      </c>
    </row>
    <row r="166" spans="2:14" x14ac:dyDescent="0.2">
      <c r="B166" s="91" t="s">
        <v>660</v>
      </c>
      <c r="C166" s="96">
        <v>1</v>
      </c>
      <c r="D166" s="114">
        <v>198</v>
      </c>
      <c r="E166" s="113">
        <v>15</v>
      </c>
      <c r="F166" s="95">
        <v>171.7</v>
      </c>
      <c r="G166" s="95">
        <v>159.19999999999999</v>
      </c>
      <c r="H166" s="95">
        <v>92.6</v>
      </c>
      <c r="I166" s="95">
        <v>0.8</v>
      </c>
      <c r="J166" s="113">
        <v>175</v>
      </c>
      <c r="K166" s="113">
        <v>7</v>
      </c>
      <c r="L166" s="95">
        <v>169.9</v>
      </c>
      <c r="M166" s="95">
        <v>162.1</v>
      </c>
      <c r="N166" s="95">
        <v>85.5</v>
      </c>
    </row>
    <row r="167" spans="2:14" x14ac:dyDescent="0.2">
      <c r="B167" s="91" t="s">
        <v>659</v>
      </c>
      <c r="C167" s="96">
        <v>2.5</v>
      </c>
      <c r="D167" s="114">
        <v>176</v>
      </c>
      <c r="E167" s="113">
        <v>10</v>
      </c>
      <c r="F167" s="95">
        <v>208.2</v>
      </c>
      <c r="G167" s="95">
        <v>196.7</v>
      </c>
      <c r="H167" s="95">
        <v>511.1</v>
      </c>
      <c r="I167" s="95">
        <v>2.6</v>
      </c>
      <c r="J167" s="113">
        <v>179</v>
      </c>
      <c r="K167" s="113">
        <v>10</v>
      </c>
      <c r="L167" s="95">
        <v>179.3</v>
      </c>
      <c r="M167" s="95">
        <v>168.8</v>
      </c>
      <c r="N167" s="95">
        <v>366.9</v>
      </c>
    </row>
    <row r="168" spans="2:14" x14ac:dyDescent="0.2">
      <c r="B168" s="91" t="s">
        <v>658</v>
      </c>
      <c r="C168" s="96">
        <v>4.4000000000000004</v>
      </c>
      <c r="D168" s="114">
        <v>173</v>
      </c>
      <c r="E168" s="113">
        <v>11</v>
      </c>
      <c r="F168" s="95">
        <v>235.4</v>
      </c>
      <c r="G168" s="95">
        <v>220.4</v>
      </c>
      <c r="H168" s="95">
        <v>737.3</v>
      </c>
      <c r="I168" s="95">
        <v>5.7</v>
      </c>
      <c r="J168" s="113">
        <v>174</v>
      </c>
      <c r="K168" s="113">
        <v>8</v>
      </c>
      <c r="L168" s="95">
        <v>210.3</v>
      </c>
      <c r="M168" s="95">
        <v>200.4</v>
      </c>
      <c r="N168" s="95">
        <v>681.5</v>
      </c>
    </row>
    <row r="169" spans="2:14" x14ac:dyDescent="0.2">
      <c r="C169" s="97"/>
      <c r="D169" s="115"/>
    </row>
    <row r="170" spans="2:14" x14ac:dyDescent="0.2">
      <c r="B170" s="91" t="s">
        <v>657</v>
      </c>
      <c r="C170" s="96">
        <v>6.8</v>
      </c>
      <c r="D170" s="114">
        <v>174</v>
      </c>
      <c r="E170" s="113">
        <v>12</v>
      </c>
      <c r="F170" s="95">
        <v>289.2</v>
      </c>
      <c r="G170" s="95">
        <v>267.2</v>
      </c>
      <c r="H170" s="95">
        <v>843.7</v>
      </c>
      <c r="I170" s="95">
        <v>8.6</v>
      </c>
      <c r="J170" s="113">
        <v>173</v>
      </c>
      <c r="K170" s="113">
        <v>12</v>
      </c>
      <c r="L170" s="95">
        <v>216.8</v>
      </c>
      <c r="M170" s="95">
        <v>204.1</v>
      </c>
      <c r="N170" s="95">
        <v>778.7</v>
      </c>
    </row>
    <row r="171" spans="2:14" x14ac:dyDescent="0.2">
      <c r="B171" s="91" t="s">
        <v>656</v>
      </c>
      <c r="C171" s="96">
        <v>10.8</v>
      </c>
      <c r="D171" s="114">
        <v>180</v>
      </c>
      <c r="E171" s="113">
        <v>7</v>
      </c>
      <c r="F171" s="95">
        <v>345.8</v>
      </c>
      <c r="G171" s="95">
        <v>327.9</v>
      </c>
      <c r="H171" s="95">
        <v>1174.5999999999999</v>
      </c>
      <c r="I171" s="95">
        <v>9.5</v>
      </c>
      <c r="J171" s="113">
        <v>181</v>
      </c>
      <c r="K171" s="113">
        <v>14</v>
      </c>
      <c r="L171" s="95">
        <v>254.6</v>
      </c>
      <c r="M171" s="95">
        <v>231</v>
      </c>
      <c r="N171" s="95">
        <v>895.4</v>
      </c>
    </row>
    <row r="172" spans="2:14" x14ac:dyDescent="0.2">
      <c r="B172" s="91" t="s">
        <v>655</v>
      </c>
      <c r="C172" s="96">
        <v>15.2</v>
      </c>
      <c r="D172" s="114">
        <v>179</v>
      </c>
      <c r="E172" s="113">
        <v>5</v>
      </c>
      <c r="F172" s="95">
        <v>368</v>
      </c>
      <c r="G172" s="95">
        <v>355.3</v>
      </c>
      <c r="H172" s="95">
        <v>1261.8</v>
      </c>
      <c r="I172" s="95">
        <v>11.2</v>
      </c>
      <c r="J172" s="113">
        <v>181</v>
      </c>
      <c r="K172" s="113">
        <v>20</v>
      </c>
      <c r="L172" s="95">
        <v>249.8</v>
      </c>
      <c r="M172" s="95">
        <v>220.1</v>
      </c>
      <c r="N172" s="95">
        <v>1006.1</v>
      </c>
    </row>
    <row r="173" spans="2:14" x14ac:dyDescent="0.2">
      <c r="B173" s="91" t="s">
        <v>654</v>
      </c>
      <c r="C173" s="96">
        <v>17.2</v>
      </c>
      <c r="D173" s="114">
        <v>177</v>
      </c>
      <c r="E173" s="113">
        <v>6</v>
      </c>
      <c r="F173" s="95">
        <v>381.8</v>
      </c>
      <c r="G173" s="95">
        <v>369</v>
      </c>
      <c r="H173" s="95">
        <v>1118.0999999999999</v>
      </c>
      <c r="I173" s="95">
        <v>11.4</v>
      </c>
      <c r="J173" s="113">
        <v>183</v>
      </c>
      <c r="K173" s="113">
        <v>8</v>
      </c>
      <c r="L173" s="95">
        <v>218.5</v>
      </c>
      <c r="M173" s="95">
        <v>209.6</v>
      </c>
      <c r="N173" s="95">
        <v>482.5</v>
      </c>
    </row>
    <row r="174" spans="2:14" x14ac:dyDescent="0.2">
      <c r="C174" s="97"/>
      <c r="D174" s="115"/>
    </row>
    <row r="175" spans="2:14" x14ac:dyDescent="0.2">
      <c r="B175" s="91" t="s">
        <v>653</v>
      </c>
      <c r="C175" s="96">
        <v>20.2</v>
      </c>
      <c r="D175" s="114">
        <v>173</v>
      </c>
      <c r="E175" s="113">
        <v>9</v>
      </c>
      <c r="F175" s="95">
        <v>395.4</v>
      </c>
      <c r="G175" s="95">
        <v>377.7</v>
      </c>
      <c r="H175" s="95">
        <v>1417.1</v>
      </c>
      <c r="I175" s="95">
        <v>9.8000000000000007</v>
      </c>
      <c r="J175" s="113">
        <v>182</v>
      </c>
      <c r="K175" s="113">
        <v>8</v>
      </c>
      <c r="L175" s="95">
        <v>216.7</v>
      </c>
      <c r="M175" s="95">
        <v>208.1</v>
      </c>
      <c r="N175" s="95">
        <v>498</v>
      </c>
    </row>
    <row r="176" spans="2:14" x14ac:dyDescent="0.2">
      <c r="B176" s="91" t="s">
        <v>652</v>
      </c>
      <c r="C176" s="96">
        <v>27.6</v>
      </c>
      <c r="D176" s="114">
        <v>172</v>
      </c>
      <c r="E176" s="113">
        <v>9</v>
      </c>
      <c r="F176" s="95">
        <v>338.8</v>
      </c>
      <c r="G176" s="95">
        <v>322.8</v>
      </c>
      <c r="H176" s="95">
        <v>860.9</v>
      </c>
      <c r="I176" s="95">
        <v>19.7</v>
      </c>
      <c r="J176" s="113">
        <v>176</v>
      </c>
      <c r="K176" s="113">
        <v>9</v>
      </c>
      <c r="L176" s="95">
        <v>231</v>
      </c>
      <c r="M176" s="95">
        <v>220.7</v>
      </c>
      <c r="N176" s="95">
        <v>420</v>
      </c>
    </row>
    <row r="177" spans="2:14" x14ac:dyDescent="0.2">
      <c r="B177" s="91" t="s">
        <v>651</v>
      </c>
      <c r="C177" s="96">
        <v>11.6</v>
      </c>
      <c r="D177" s="114">
        <v>177</v>
      </c>
      <c r="E177" s="113">
        <v>11</v>
      </c>
      <c r="F177" s="95">
        <v>286.89999999999998</v>
      </c>
      <c r="G177" s="95">
        <v>266.60000000000002</v>
      </c>
      <c r="H177" s="95">
        <v>655.29999999999995</v>
      </c>
      <c r="I177" s="95">
        <v>16.600000000000001</v>
      </c>
      <c r="J177" s="113">
        <v>192</v>
      </c>
      <c r="K177" s="113">
        <v>7</v>
      </c>
      <c r="L177" s="95">
        <v>216.7</v>
      </c>
      <c r="M177" s="95">
        <v>209.3</v>
      </c>
      <c r="N177" s="95">
        <v>239.2</v>
      </c>
    </row>
    <row r="178" spans="2:14" x14ac:dyDescent="0.2">
      <c r="B178" s="91" t="s">
        <v>650</v>
      </c>
      <c r="C178" s="96">
        <v>4.7</v>
      </c>
      <c r="D178" s="114">
        <v>194</v>
      </c>
      <c r="E178" s="113">
        <v>11</v>
      </c>
      <c r="F178" s="95">
        <v>193.7</v>
      </c>
      <c r="G178" s="95">
        <v>168.2</v>
      </c>
      <c r="H178" s="95">
        <v>169.2</v>
      </c>
      <c r="I178" s="95">
        <v>21.2</v>
      </c>
      <c r="J178" s="113">
        <v>183</v>
      </c>
      <c r="K178" s="113">
        <v>3</v>
      </c>
      <c r="L178" s="95">
        <v>194.8</v>
      </c>
      <c r="M178" s="95">
        <v>191.9</v>
      </c>
      <c r="N178" s="95">
        <v>57.3</v>
      </c>
    </row>
    <row r="179" spans="2:14" x14ac:dyDescent="0.2">
      <c r="B179" s="103"/>
      <c r="C179" s="102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</row>
    <row r="180" spans="2:14" x14ac:dyDescent="0.2">
      <c r="C180" s="96"/>
      <c r="D180" s="114"/>
      <c r="E180" s="113"/>
      <c r="F180" s="95"/>
      <c r="G180" s="95"/>
      <c r="H180" s="95"/>
      <c r="I180" s="95"/>
      <c r="J180" s="113"/>
      <c r="K180" s="113"/>
      <c r="L180" s="95"/>
      <c r="M180" s="95"/>
      <c r="N180" s="95"/>
    </row>
    <row r="181" spans="2:14" x14ac:dyDescent="0.2">
      <c r="C181" s="99"/>
      <c r="D181" s="122"/>
      <c r="E181" s="121"/>
      <c r="F181" s="98"/>
      <c r="G181" s="98"/>
      <c r="H181" s="100" t="s">
        <v>664</v>
      </c>
      <c r="I181" s="98"/>
      <c r="J181" s="121"/>
      <c r="K181" s="121"/>
      <c r="L181" s="98"/>
      <c r="M181" s="98"/>
      <c r="N181" s="98"/>
    </row>
    <row r="182" spans="2:14" x14ac:dyDescent="0.2">
      <c r="B182" s="100" t="s">
        <v>662</v>
      </c>
      <c r="C182" s="99">
        <v>17.3</v>
      </c>
      <c r="D182" s="119">
        <v>153</v>
      </c>
      <c r="E182" s="116">
        <v>12</v>
      </c>
      <c r="F182" s="98">
        <v>473.1</v>
      </c>
      <c r="G182" s="98">
        <v>439.2</v>
      </c>
      <c r="H182" s="98">
        <v>2359.8000000000002</v>
      </c>
      <c r="I182" s="98">
        <v>7.3</v>
      </c>
      <c r="J182" s="116">
        <v>149</v>
      </c>
      <c r="K182" s="116">
        <v>3</v>
      </c>
      <c r="L182" s="98">
        <v>229.5</v>
      </c>
      <c r="M182" s="98">
        <v>224.2</v>
      </c>
      <c r="N182" s="98">
        <v>817.4</v>
      </c>
    </row>
    <row r="183" spans="2:14" x14ac:dyDescent="0.2">
      <c r="C183" s="96"/>
      <c r="D183" s="114"/>
      <c r="E183" s="113"/>
      <c r="F183" s="95"/>
      <c r="G183" s="95"/>
      <c r="H183" s="95"/>
      <c r="I183" s="95"/>
      <c r="J183" s="113"/>
      <c r="K183" s="113"/>
      <c r="L183" s="95"/>
      <c r="M183" s="95"/>
      <c r="N183" s="95"/>
    </row>
    <row r="184" spans="2:14" x14ac:dyDescent="0.2">
      <c r="B184" s="91" t="s">
        <v>661</v>
      </c>
      <c r="C184" s="112" t="s">
        <v>529</v>
      </c>
      <c r="D184" s="107" t="s">
        <v>529</v>
      </c>
      <c r="E184" s="107" t="s">
        <v>529</v>
      </c>
      <c r="F184" s="107" t="s">
        <v>529</v>
      </c>
      <c r="G184" s="107" t="s">
        <v>529</v>
      </c>
      <c r="H184" s="107" t="s">
        <v>529</v>
      </c>
      <c r="I184" s="107" t="s">
        <v>529</v>
      </c>
      <c r="J184" s="107" t="s">
        <v>529</v>
      </c>
      <c r="K184" s="107" t="s">
        <v>529</v>
      </c>
      <c r="L184" s="107" t="s">
        <v>529</v>
      </c>
      <c r="M184" s="107" t="s">
        <v>529</v>
      </c>
      <c r="N184" s="107" t="s">
        <v>529</v>
      </c>
    </row>
    <row r="185" spans="2:14" x14ac:dyDescent="0.2">
      <c r="B185" s="91" t="s">
        <v>660</v>
      </c>
      <c r="C185" s="112" t="s">
        <v>529</v>
      </c>
      <c r="D185" s="107" t="s">
        <v>529</v>
      </c>
      <c r="E185" s="107" t="s">
        <v>529</v>
      </c>
      <c r="F185" s="107" t="s">
        <v>529</v>
      </c>
      <c r="G185" s="107" t="s">
        <v>529</v>
      </c>
      <c r="H185" s="107" t="s">
        <v>529</v>
      </c>
      <c r="I185" s="95">
        <v>1.5</v>
      </c>
      <c r="J185" s="113">
        <v>154</v>
      </c>
      <c r="K185" s="113">
        <v>4</v>
      </c>
      <c r="L185" s="95">
        <v>141.6</v>
      </c>
      <c r="M185" s="95">
        <v>135.9</v>
      </c>
      <c r="N185" s="95">
        <v>269.3</v>
      </c>
    </row>
    <row r="186" spans="2:14" x14ac:dyDescent="0.2">
      <c r="B186" s="91" t="s">
        <v>659</v>
      </c>
      <c r="C186" s="96">
        <v>1.2</v>
      </c>
      <c r="D186" s="114">
        <v>161</v>
      </c>
      <c r="E186" s="113">
        <v>5</v>
      </c>
      <c r="F186" s="95">
        <v>216.3</v>
      </c>
      <c r="G186" s="95">
        <v>205.3</v>
      </c>
      <c r="H186" s="95">
        <v>326.2</v>
      </c>
      <c r="I186" s="95">
        <v>2.6</v>
      </c>
      <c r="J186" s="113">
        <v>153</v>
      </c>
      <c r="K186" s="113">
        <v>6</v>
      </c>
      <c r="L186" s="95">
        <v>179.3</v>
      </c>
      <c r="M186" s="95">
        <v>172.4</v>
      </c>
      <c r="N186" s="95">
        <v>525.9</v>
      </c>
    </row>
    <row r="187" spans="2:14" x14ac:dyDescent="0.2">
      <c r="B187" s="91" t="s">
        <v>658</v>
      </c>
      <c r="C187" s="96">
        <v>5.2</v>
      </c>
      <c r="D187" s="114">
        <v>157</v>
      </c>
      <c r="E187" s="113">
        <v>19</v>
      </c>
      <c r="F187" s="95">
        <v>327.8</v>
      </c>
      <c r="G187" s="95">
        <v>289.3</v>
      </c>
      <c r="H187" s="95">
        <v>1423.7</v>
      </c>
      <c r="I187" s="95">
        <v>5.3</v>
      </c>
      <c r="J187" s="113">
        <v>150</v>
      </c>
      <c r="K187" s="113">
        <v>5</v>
      </c>
      <c r="L187" s="95">
        <v>209.6</v>
      </c>
      <c r="M187" s="95">
        <v>201.3</v>
      </c>
      <c r="N187" s="95">
        <v>881</v>
      </c>
    </row>
    <row r="188" spans="2:14" x14ac:dyDescent="0.2">
      <c r="C188" s="97"/>
      <c r="D188" s="115"/>
    </row>
    <row r="189" spans="2:14" x14ac:dyDescent="0.2">
      <c r="B189" s="91" t="s">
        <v>657</v>
      </c>
      <c r="C189" s="96">
        <v>9.6999999999999993</v>
      </c>
      <c r="D189" s="114">
        <v>152</v>
      </c>
      <c r="E189" s="113">
        <v>16</v>
      </c>
      <c r="F189" s="95">
        <v>413.6</v>
      </c>
      <c r="G189" s="95">
        <v>371.8</v>
      </c>
      <c r="H189" s="95">
        <v>2053</v>
      </c>
      <c r="I189" s="95">
        <v>5</v>
      </c>
      <c r="J189" s="113">
        <v>147</v>
      </c>
      <c r="K189" s="113">
        <v>3</v>
      </c>
      <c r="L189" s="95">
        <v>190.5</v>
      </c>
      <c r="M189" s="95">
        <v>184.9</v>
      </c>
      <c r="N189" s="95">
        <v>519.6</v>
      </c>
    </row>
    <row r="190" spans="2:14" x14ac:dyDescent="0.2">
      <c r="B190" s="91" t="s">
        <v>656</v>
      </c>
      <c r="C190" s="96">
        <v>14.3</v>
      </c>
      <c r="D190" s="114">
        <v>151</v>
      </c>
      <c r="E190" s="113">
        <v>14</v>
      </c>
      <c r="F190" s="95">
        <v>493.4</v>
      </c>
      <c r="G190" s="95">
        <v>449.4</v>
      </c>
      <c r="H190" s="95">
        <v>2423.4</v>
      </c>
      <c r="I190" s="95">
        <v>7.5</v>
      </c>
      <c r="J190" s="113">
        <v>149</v>
      </c>
      <c r="K190" s="113">
        <v>2</v>
      </c>
      <c r="L190" s="95">
        <v>267.8</v>
      </c>
      <c r="M190" s="95">
        <v>263</v>
      </c>
      <c r="N190" s="95">
        <v>963.4</v>
      </c>
    </row>
    <row r="191" spans="2:14" x14ac:dyDescent="0.2">
      <c r="B191" s="91" t="s">
        <v>655</v>
      </c>
      <c r="C191" s="96">
        <v>19.3</v>
      </c>
      <c r="D191" s="114">
        <v>151</v>
      </c>
      <c r="E191" s="113">
        <v>11</v>
      </c>
      <c r="F191" s="95">
        <v>504.4</v>
      </c>
      <c r="G191" s="95">
        <v>471.8</v>
      </c>
      <c r="H191" s="95">
        <v>2600.6999999999998</v>
      </c>
      <c r="I191" s="95">
        <v>7.3</v>
      </c>
      <c r="J191" s="113">
        <v>151</v>
      </c>
      <c r="K191" s="113">
        <v>2</v>
      </c>
      <c r="L191" s="95">
        <v>209.5</v>
      </c>
      <c r="M191" s="95">
        <v>206</v>
      </c>
      <c r="N191" s="95">
        <v>778.3</v>
      </c>
    </row>
    <row r="192" spans="2:14" x14ac:dyDescent="0.2">
      <c r="B192" s="91" t="s">
        <v>654</v>
      </c>
      <c r="C192" s="96">
        <v>24.7</v>
      </c>
      <c r="D192" s="114">
        <v>153</v>
      </c>
      <c r="E192" s="113">
        <v>9</v>
      </c>
      <c r="F192" s="95">
        <v>589.5</v>
      </c>
      <c r="G192" s="95">
        <v>558.29999999999995</v>
      </c>
      <c r="H192" s="95">
        <v>3166.6</v>
      </c>
      <c r="I192" s="95">
        <v>9.5</v>
      </c>
      <c r="J192" s="113">
        <v>144</v>
      </c>
      <c r="K192" s="113">
        <v>2</v>
      </c>
      <c r="L192" s="95">
        <v>286.39999999999998</v>
      </c>
      <c r="M192" s="95">
        <v>281.8</v>
      </c>
      <c r="N192" s="95">
        <v>1068.3</v>
      </c>
    </row>
    <row r="193" spans="2:14" x14ac:dyDescent="0.2">
      <c r="C193" s="97"/>
      <c r="D193" s="115"/>
    </row>
    <row r="194" spans="2:14" x14ac:dyDescent="0.2">
      <c r="B194" s="91" t="s">
        <v>653</v>
      </c>
      <c r="C194" s="96">
        <v>31.2</v>
      </c>
      <c r="D194" s="114">
        <v>156</v>
      </c>
      <c r="E194" s="113">
        <v>7</v>
      </c>
      <c r="F194" s="95">
        <v>528.70000000000005</v>
      </c>
      <c r="G194" s="95">
        <v>502.3</v>
      </c>
      <c r="H194" s="95">
        <v>2678.3</v>
      </c>
      <c r="I194" s="95">
        <v>15.1</v>
      </c>
      <c r="J194" s="113">
        <v>149</v>
      </c>
      <c r="K194" s="113">
        <v>1</v>
      </c>
      <c r="L194" s="95">
        <v>281.2</v>
      </c>
      <c r="M194" s="95">
        <v>278.10000000000002</v>
      </c>
      <c r="N194" s="95">
        <v>1156.3</v>
      </c>
    </row>
    <row r="195" spans="2:14" x14ac:dyDescent="0.2">
      <c r="B195" s="91" t="s">
        <v>652</v>
      </c>
      <c r="C195" s="96">
        <v>21</v>
      </c>
      <c r="D195" s="114">
        <v>149</v>
      </c>
      <c r="E195" s="113">
        <v>10</v>
      </c>
      <c r="F195" s="95">
        <v>395.6</v>
      </c>
      <c r="G195" s="95">
        <v>371</v>
      </c>
      <c r="H195" s="95">
        <v>1847.6</v>
      </c>
      <c r="I195" s="95">
        <v>14.1</v>
      </c>
      <c r="J195" s="113">
        <v>151</v>
      </c>
      <c r="K195" s="113">
        <v>0.1</v>
      </c>
      <c r="L195" s="95">
        <v>324.3</v>
      </c>
      <c r="M195" s="95">
        <v>324.2</v>
      </c>
      <c r="N195" s="95">
        <v>1124</v>
      </c>
    </row>
    <row r="196" spans="2:14" x14ac:dyDescent="0.2">
      <c r="B196" s="91" t="s">
        <v>651</v>
      </c>
      <c r="C196" s="96">
        <v>3.1</v>
      </c>
      <c r="D196" s="114">
        <v>149</v>
      </c>
      <c r="E196" s="113">
        <v>1</v>
      </c>
      <c r="F196" s="95">
        <v>392.7</v>
      </c>
      <c r="G196" s="95">
        <v>389.6</v>
      </c>
      <c r="H196" s="95">
        <v>1084.4000000000001</v>
      </c>
      <c r="I196" s="95">
        <v>25.8</v>
      </c>
      <c r="J196" s="113">
        <v>158</v>
      </c>
      <c r="K196" s="113">
        <v>0.1</v>
      </c>
      <c r="L196" s="95">
        <v>332.2</v>
      </c>
      <c r="M196" s="95">
        <v>332.2</v>
      </c>
      <c r="N196" s="95">
        <v>1528.2</v>
      </c>
    </row>
    <row r="197" spans="2:14" x14ac:dyDescent="0.2">
      <c r="B197" s="91" t="s">
        <v>650</v>
      </c>
      <c r="C197" s="96">
        <v>5.5</v>
      </c>
      <c r="D197" s="114">
        <v>169</v>
      </c>
      <c r="E197" s="113">
        <v>3</v>
      </c>
      <c r="F197" s="95">
        <v>273</v>
      </c>
      <c r="G197" s="95">
        <v>270.2</v>
      </c>
      <c r="H197" s="95">
        <v>930.2</v>
      </c>
      <c r="I197" s="95">
        <v>20</v>
      </c>
      <c r="J197" s="113">
        <v>121</v>
      </c>
      <c r="K197" s="113">
        <v>0.1</v>
      </c>
      <c r="L197" s="95">
        <v>225.4</v>
      </c>
      <c r="M197" s="95">
        <v>225.4</v>
      </c>
      <c r="N197" s="95">
        <v>995.2</v>
      </c>
    </row>
    <row r="198" spans="2:14" x14ac:dyDescent="0.2">
      <c r="B198" s="103"/>
      <c r="C198" s="125"/>
      <c r="D198" s="124"/>
      <c r="E198" s="124"/>
      <c r="F198" s="123"/>
      <c r="G198" s="123"/>
      <c r="H198" s="123"/>
      <c r="I198" s="123"/>
      <c r="J198" s="124"/>
      <c r="K198" s="124"/>
      <c r="L198" s="123"/>
      <c r="M198" s="123"/>
      <c r="N198" s="123"/>
    </row>
    <row r="199" spans="2:14" x14ac:dyDescent="0.2">
      <c r="C199" s="97"/>
      <c r="D199" s="115"/>
    </row>
    <row r="200" spans="2:14" x14ac:dyDescent="0.2">
      <c r="C200" s="99"/>
      <c r="D200" s="122"/>
      <c r="E200" s="121"/>
      <c r="F200" s="98"/>
      <c r="G200" s="98"/>
      <c r="H200" s="100" t="s">
        <v>663</v>
      </c>
      <c r="I200" s="98"/>
      <c r="J200" s="121"/>
      <c r="K200" s="121"/>
      <c r="L200" s="98"/>
      <c r="M200" s="98"/>
      <c r="N200" s="98"/>
    </row>
    <row r="201" spans="2:14" x14ac:dyDescent="0.2">
      <c r="B201" s="100" t="s">
        <v>662</v>
      </c>
      <c r="C201" s="120">
        <v>10</v>
      </c>
      <c r="D201" s="119">
        <v>173</v>
      </c>
      <c r="E201" s="116">
        <v>12</v>
      </c>
      <c r="F201" s="118">
        <v>325.10000000000002</v>
      </c>
      <c r="G201" s="118">
        <v>299.39999999999998</v>
      </c>
      <c r="H201" s="117">
        <v>916.7</v>
      </c>
      <c r="I201" s="98">
        <v>7.3</v>
      </c>
      <c r="J201" s="116">
        <v>171</v>
      </c>
      <c r="K201" s="116">
        <v>7</v>
      </c>
      <c r="L201" s="98">
        <v>231.1</v>
      </c>
      <c r="M201" s="98">
        <v>214.5</v>
      </c>
      <c r="N201" s="98">
        <v>649.4</v>
      </c>
    </row>
    <row r="202" spans="2:14" x14ac:dyDescent="0.2">
      <c r="C202" s="96"/>
      <c r="D202" s="114"/>
      <c r="E202" s="113"/>
      <c r="F202" s="95"/>
      <c r="G202" s="95"/>
      <c r="H202" s="95"/>
      <c r="I202" s="95"/>
      <c r="J202" s="113"/>
      <c r="K202" s="113"/>
      <c r="L202" s="95"/>
      <c r="M202" s="95"/>
      <c r="N202" s="95"/>
    </row>
    <row r="203" spans="2:14" x14ac:dyDescent="0.2">
      <c r="B203" s="91" t="s">
        <v>661</v>
      </c>
      <c r="C203" s="112" t="s">
        <v>529</v>
      </c>
      <c r="D203" s="107" t="s">
        <v>529</v>
      </c>
      <c r="E203" s="107" t="s">
        <v>529</v>
      </c>
      <c r="F203" s="107" t="s">
        <v>529</v>
      </c>
      <c r="G203" s="107" t="s">
        <v>529</v>
      </c>
      <c r="H203" s="107" t="s">
        <v>529</v>
      </c>
      <c r="I203" s="107" t="s">
        <v>529</v>
      </c>
      <c r="J203" s="107" t="s">
        <v>529</v>
      </c>
      <c r="K203" s="107" t="s">
        <v>529</v>
      </c>
      <c r="L203" s="107" t="s">
        <v>529</v>
      </c>
      <c r="M203" s="107" t="s">
        <v>529</v>
      </c>
      <c r="N203" s="107" t="s">
        <v>529</v>
      </c>
    </row>
    <row r="204" spans="2:14" x14ac:dyDescent="0.2">
      <c r="B204" s="91" t="s">
        <v>660</v>
      </c>
      <c r="C204" s="96">
        <v>1.2</v>
      </c>
      <c r="D204" s="114">
        <v>171</v>
      </c>
      <c r="E204" s="113">
        <v>16</v>
      </c>
      <c r="F204" s="95">
        <v>178.4</v>
      </c>
      <c r="G204" s="95">
        <v>159.30000000000001</v>
      </c>
      <c r="H204" s="95">
        <v>215.3</v>
      </c>
      <c r="I204" s="95">
        <v>0.8</v>
      </c>
      <c r="J204" s="113">
        <v>177</v>
      </c>
      <c r="K204" s="113">
        <v>3</v>
      </c>
      <c r="L204" s="95">
        <v>157.80000000000001</v>
      </c>
      <c r="M204" s="95">
        <v>155.30000000000001</v>
      </c>
      <c r="N204" s="95">
        <v>106.4</v>
      </c>
    </row>
    <row r="205" spans="2:14" x14ac:dyDescent="0.2">
      <c r="B205" s="91" t="s">
        <v>659</v>
      </c>
      <c r="C205" s="96">
        <v>2.4</v>
      </c>
      <c r="D205" s="114">
        <v>172</v>
      </c>
      <c r="E205" s="113">
        <v>13</v>
      </c>
      <c r="F205" s="95">
        <v>203.4</v>
      </c>
      <c r="G205" s="95">
        <v>183.2</v>
      </c>
      <c r="H205" s="95">
        <v>389.9</v>
      </c>
      <c r="I205" s="95">
        <v>2.4</v>
      </c>
      <c r="J205" s="113">
        <v>170</v>
      </c>
      <c r="K205" s="113">
        <v>8</v>
      </c>
      <c r="L205" s="95">
        <v>192.4</v>
      </c>
      <c r="M205" s="95">
        <v>173.4</v>
      </c>
      <c r="N205" s="95">
        <v>441.8</v>
      </c>
    </row>
    <row r="206" spans="2:14" x14ac:dyDescent="0.2">
      <c r="B206" s="91" t="s">
        <v>658</v>
      </c>
      <c r="C206" s="96">
        <v>4.5</v>
      </c>
      <c r="D206" s="114">
        <v>177</v>
      </c>
      <c r="E206" s="113">
        <v>16</v>
      </c>
      <c r="F206" s="95">
        <v>250.4</v>
      </c>
      <c r="G206" s="95">
        <v>219</v>
      </c>
      <c r="H206" s="95">
        <v>643.1</v>
      </c>
      <c r="I206" s="95">
        <v>4.3</v>
      </c>
      <c r="J206" s="113">
        <v>171</v>
      </c>
      <c r="K206" s="113">
        <v>8</v>
      </c>
      <c r="L206" s="95">
        <v>220.5</v>
      </c>
      <c r="M206" s="95">
        <v>201.4</v>
      </c>
      <c r="N206" s="95">
        <v>637.1</v>
      </c>
    </row>
    <row r="207" spans="2:14" x14ac:dyDescent="0.2">
      <c r="C207" s="97"/>
      <c r="D207" s="115"/>
    </row>
    <row r="208" spans="2:14" x14ac:dyDescent="0.2">
      <c r="B208" s="91" t="s">
        <v>657</v>
      </c>
      <c r="C208" s="96">
        <v>6.5</v>
      </c>
      <c r="D208" s="114">
        <v>170</v>
      </c>
      <c r="E208" s="113">
        <v>17</v>
      </c>
      <c r="F208" s="95">
        <v>297.3</v>
      </c>
      <c r="G208" s="95">
        <v>264.5</v>
      </c>
      <c r="H208" s="95">
        <v>830.2</v>
      </c>
      <c r="I208" s="95">
        <v>8.6999999999999993</v>
      </c>
      <c r="J208" s="113">
        <v>169</v>
      </c>
      <c r="K208" s="113">
        <v>8</v>
      </c>
      <c r="L208" s="95">
        <v>265.60000000000002</v>
      </c>
      <c r="M208" s="95">
        <v>233</v>
      </c>
      <c r="N208" s="95">
        <v>863</v>
      </c>
    </row>
    <row r="209" spans="1:14" x14ac:dyDescent="0.2">
      <c r="B209" s="91" t="s">
        <v>656</v>
      </c>
      <c r="C209" s="96">
        <v>9.6999999999999993</v>
      </c>
      <c r="D209" s="114">
        <v>176</v>
      </c>
      <c r="E209" s="113">
        <v>16</v>
      </c>
      <c r="F209" s="95">
        <v>390.7</v>
      </c>
      <c r="G209" s="95">
        <v>352.7</v>
      </c>
      <c r="H209" s="95">
        <v>1068.5</v>
      </c>
      <c r="I209" s="95">
        <v>8</v>
      </c>
      <c r="J209" s="113">
        <v>172</v>
      </c>
      <c r="K209" s="113">
        <v>6</v>
      </c>
      <c r="L209" s="95">
        <v>262</v>
      </c>
      <c r="M209" s="95">
        <v>239.1</v>
      </c>
      <c r="N209" s="95">
        <v>830</v>
      </c>
    </row>
    <row r="210" spans="1:14" x14ac:dyDescent="0.2">
      <c r="B210" s="91" t="s">
        <v>655</v>
      </c>
      <c r="C210" s="96">
        <v>13.7</v>
      </c>
      <c r="D210" s="114">
        <v>174</v>
      </c>
      <c r="E210" s="113">
        <v>10</v>
      </c>
      <c r="F210" s="95">
        <v>380.3</v>
      </c>
      <c r="G210" s="95">
        <v>353</v>
      </c>
      <c r="H210" s="95">
        <v>1252</v>
      </c>
      <c r="I210" s="95">
        <v>7.1</v>
      </c>
      <c r="J210" s="113">
        <v>169</v>
      </c>
      <c r="K210" s="113">
        <v>6</v>
      </c>
      <c r="L210" s="95">
        <v>251.9</v>
      </c>
      <c r="M210" s="95">
        <v>232</v>
      </c>
      <c r="N210" s="95">
        <v>748.2</v>
      </c>
    </row>
    <row r="211" spans="1:14" x14ac:dyDescent="0.2">
      <c r="B211" s="91" t="s">
        <v>654</v>
      </c>
      <c r="C211" s="96">
        <v>16.5</v>
      </c>
      <c r="D211" s="114">
        <v>175</v>
      </c>
      <c r="E211" s="113">
        <v>10</v>
      </c>
      <c r="F211" s="95">
        <v>426.4</v>
      </c>
      <c r="G211" s="95">
        <v>400.5</v>
      </c>
      <c r="H211" s="95">
        <v>1323.7</v>
      </c>
      <c r="I211" s="95">
        <v>9.3000000000000007</v>
      </c>
      <c r="J211" s="113">
        <v>171</v>
      </c>
      <c r="K211" s="113">
        <v>6</v>
      </c>
      <c r="L211" s="95">
        <v>250.6</v>
      </c>
      <c r="M211" s="95">
        <v>235.1</v>
      </c>
      <c r="N211" s="95">
        <v>797</v>
      </c>
    </row>
    <row r="212" spans="1:14" x14ac:dyDescent="0.2">
      <c r="C212" s="97"/>
      <c r="D212" s="115"/>
    </row>
    <row r="213" spans="1:14" x14ac:dyDescent="0.2">
      <c r="B213" s="91" t="s">
        <v>653</v>
      </c>
      <c r="C213" s="96">
        <v>17.100000000000001</v>
      </c>
      <c r="D213" s="114">
        <v>172</v>
      </c>
      <c r="E213" s="113">
        <v>7</v>
      </c>
      <c r="F213" s="95">
        <v>394.2</v>
      </c>
      <c r="G213" s="95">
        <v>375.8</v>
      </c>
      <c r="H213" s="95">
        <v>1360</v>
      </c>
      <c r="I213" s="95">
        <v>11.4</v>
      </c>
      <c r="J213" s="113">
        <v>170</v>
      </c>
      <c r="K213" s="113">
        <v>7</v>
      </c>
      <c r="L213" s="95">
        <v>257.10000000000002</v>
      </c>
      <c r="M213" s="95">
        <v>245.5</v>
      </c>
      <c r="N213" s="95">
        <v>775.8</v>
      </c>
    </row>
    <row r="214" spans="1:14" x14ac:dyDescent="0.2">
      <c r="B214" s="91" t="s">
        <v>652</v>
      </c>
      <c r="C214" s="96">
        <v>15.6</v>
      </c>
      <c r="D214" s="114">
        <v>169</v>
      </c>
      <c r="E214" s="113">
        <v>8</v>
      </c>
      <c r="F214" s="95">
        <v>347.6</v>
      </c>
      <c r="G214" s="95">
        <v>329.8</v>
      </c>
      <c r="H214" s="95">
        <v>973.6</v>
      </c>
      <c r="I214" s="95">
        <v>10.1</v>
      </c>
      <c r="J214" s="113">
        <v>171</v>
      </c>
      <c r="K214" s="113">
        <v>11</v>
      </c>
      <c r="L214" s="95">
        <v>230.2</v>
      </c>
      <c r="M214" s="95">
        <v>219.4</v>
      </c>
      <c r="N214" s="95">
        <v>631.70000000000005</v>
      </c>
    </row>
    <row r="215" spans="1:14" x14ac:dyDescent="0.2">
      <c r="B215" s="91" t="s">
        <v>651</v>
      </c>
      <c r="C215" s="96">
        <v>7.7</v>
      </c>
      <c r="D215" s="114">
        <v>170</v>
      </c>
      <c r="E215" s="113">
        <v>9</v>
      </c>
      <c r="F215" s="95">
        <v>284.60000000000002</v>
      </c>
      <c r="G215" s="95">
        <v>272.60000000000002</v>
      </c>
      <c r="H215" s="95">
        <v>585.70000000000005</v>
      </c>
      <c r="I215" s="95">
        <v>13</v>
      </c>
      <c r="J215" s="113">
        <v>165</v>
      </c>
      <c r="K215" s="113">
        <v>1</v>
      </c>
      <c r="L215" s="95">
        <v>202.3</v>
      </c>
      <c r="M215" s="95">
        <v>200.9</v>
      </c>
      <c r="N215" s="95">
        <v>361.1</v>
      </c>
    </row>
    <row r="216" spans="1:14" x14ac:dyDescent="0.2">
      <c r="B216" s="91" t="s">
        <v>650</v>
      </c>
      <c r="C216" s="96">
        <v>9.1</v>
      </c>
      <c r="D216" s="114">
        <v>179</v>
      </c>
      <c r="E216" s="113">
        <v>3</v>
      </c>
      <c r="F216" s="95">
        <v>220.7</v>
      </c>
      <c r="G216" s="95">
        <v>211.7</v>
      </c>
      <c r="H216" s="95">
        <v>277.3</v>
      </c>
      <c r="I216" s="95">
        <v>20.8</v>
      </c>
      <c r="J216" s="113">
        <v>183</v>
      </c>
      <c r="K216" s="113">
        <v>1</v>
      </c>
      <c r="L216" s="95">
        <v>221.1</v>
      </c>
      <c r="M216" s="95">
        <v>219.4</v>
      </c>
      <c r="N216" s="95">
        <v>559.4</v>
      </c>
    </row>
    <row r="217" spans="1:14" ht="18" thickBot="1" x14ac:dyDescent="0.25">
      <c r="B217" s="94"/>
      <c r="C217" s="93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</row>
    <row r="218" spans="1:14" x14ac:dyDescent="0.2">
      <c r="B218" s="90"/>
      <c r="C218" s="91" t="s">
        <v>649</v>
      </c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</row>
    <row r="219" spans="1:14" x14ac:dyDescent="0.2">
      <c r="A219" s="91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3" manualBreakCount="3">
    <brk id="72" max="16383" man="1"/>
    <brk id="146" max="16383" man="1"/>
    <brk id="219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2"/>
  <sheetViews>
    <sheetView showGridLines="0" zoomScale="75" workbookViewId="0"/>
  </sheetViews>
  <sheetFormatPr defaultColWidth="10.69921875" defaultRowHeight="17.25" x14ac:dyDescent="0.2"/>
  <cols>
    <col min="1" max="1" width="10.69921875" style="89" customWidth="1"/>
    <col min="2" max="2" width="15.69921875" style="89" customWidth="1"/>
    <col min="3" max="3" width="11.69921875" style="89" customWidth="1"/>
    <col min="4" max="4" width="10.69921875" style="89"/>
    <col min="5" max="5" width="11.69921875" style="89" customWidth="1"/>
    <col min="6" max="6" width="10.69921875" style="89"/>
    <col min="7" max="7" width="11.69921875" style="89" customWidth="1"/>
    <col min="8" max="8" width="10.69921875" style="89"/>
    <col min="9" max="9" width="11.69921875" style="89" customWidth="1"/>
    <col min="10" max="16384" width="10.69921875" style="89"/>
  </cols>
  <sheetData>
    <row r="1" spans="1:10" x14ac:dyDescent="0.2">
      <c r="A1" s="91"/>
    </row>
    <row r="6" spans="1:10" x14ac:dyDescent="0.2">
      <c r="D6" s="100" t="s">
        <v>708</v>
      </c>
    </row>
    <row r="7" spans="1:10" x14ac:dyDescent="0.2">
      <c r="C7" s="91" t="s">
        <v>707</v>
      </c>
    </row>
    <row r="8" spans="1:10" x14ac:dyDescent="0.2">
      <c r="C8" s="91" t="s">
        <v>706</v>
      </c>
    </row>
    <row r="9" spans="1:10" ht="18" thickBot="1" x14ac:dyDescent="0.25">
      <c r="B9" s="105"/>
      <c r="C9" s="106" t="s">
        <v>705</v>
      </c>
      <c r="D9" s="105"/>
      <c r="E9" s="105"/>
      <c r="F9" s="105"/>
      <c r="G9" s="105"/>
      <c r="H9" s="105"/>
      <c r="I9" s="106" t="s">
        <v>704</v>
      </c>
      <c r="J9" s="105"/>
    </row>
    <row r="10" spans="1:10" x14ac:dyDescent="0.2">
      <c r="C10" s="102"/>
      <c r="D10" s="130" t="s">
        <v>703</v>
      </c>
      <c r="E10" s="103"/>
      <c r="F10" s="103"/>
      <c r="G10" s="102"/>
      <c r="H10" s="130" t="s">
        <v>702</v>
      </c>
      <c r="I10" s="103"/>
      <c r="J10" s="103"/>
    </row>
    <row r="11" spans="1:10" x14ac:dyDescent="0.2">
      <c r="C11" s="97"/>
      <c r="D11" s="97"/>
      <c r="E11" s="104" t="s">
        <v>699</v>
      </c>
      <c r="F11" s="97"/>
      <c r="G11" s="97"/>
      <c r="H11" s="97"/>
      <c r="I11" s="104" t="s">
        <v>699</v>
      </c>
      <c r="J11" s="97"/>
    </row>
    <row r="12" spans="1:10" x14ac:dyDescent="0.2">
      <c r="B12" s="103"/>
      <c r="C12" s="132" t="s">
        <v>696</v>
      </c>
      <c r="D12" s="132" t="s">
        <v>698</v>
      </c>
      <c r="E12" s="101" t="s">
        <v>695</v>
      </c>
      <c r="F12" s="132" t="s">
        <v>697</v>
      </c>
      <c r="G12" s="132" t="s">
        <v>696</v>
      </c>
      <c r="H12" s="101" t="s">
        <v>111</v>
      </c>
      <c r="I12" s="101" t="s">
        <v>695</v>
      </c>
      <c r="J12" s="101" t="s">
        <v>694</v>
      </c>
    </row>
    <row r="13" spans="1:10" x14ac:dyDescent="0.2">
      <c r="C13" s="97"/>
    </row>
    <row r="14" spans="1:10" x14ac:dyDescent="0.2">
      <c r="B14" s="91" t="s">
        <v>693</v>
      </c>
      <c r="C14" s="96">
        <v>109.2</v>
      </c>
      <c r="D14" s="95">
        <v>112.7</v>
      </c>
      <c r="E14" s="95">
        <v>107.6</v>
      </c>
      <c r="F14" s="95">
        <v>98.8</v>
      </c>
      <c r="G14" s="95">
        <v>102.2</v>
      </c>
      <c r="H14" s="95">
        <v>105.2</v>
      </c>
      <c r="I14" s="95">
        <v>103.6</v>
      </c>
      <c r="J14" s="95">
        <v>97.2</v>
      </c>
    </row>
    <row r="15" spans="1:10" x14ac:dyDescent="0.2">
      <c r="B15" s="91" t="s">
        <v>20</v>
      </c>
      <c r="C15" s="96">
        <v>128.30000000000001</v>
      </c>
      <c r="D15" s="95">
        <v>127.7</v>
      </c>
      <c r="E15" s="95">
        <v>127.5</v>
      </c>
      <c r="F15" s="95">
        <v>119.9</v>
      </c>
      <c r="G15" s="95">
        <v>117.1</v>
      </c>
      <c r="H15" s="95">
        <v>117.1</v>
      </c>
      <c r="I15" s="95">
        <v>124.4</v>
      </c>
      <c r="J15" s="95">
        <v>103.4</v>
      </c>
    </row>
    <row r="16" spans="1:10" x14ac:dyDescent="0.2">
      <c r="B16" s="91" t="s">
        <v>486</v>
      </c>
      <c r="C16" s="96">
        <v>148.1</v>
      </c>
      <c r="D16" s="95">
        <v>148.4</v>
      </c>
      <c r="E16" s="95">
        <v>151.69999999999999</v>
      </c>
      <c r="F16" s="95">
        <v>139.1</v>
      </c>
      <c r="G16" s="95">
        <v>138.1</v>
      </c>
      <c r="H16" s="95">
        <v>134.4</v>
      </c>
      <c r="I16" s="95">
        <v>142.6</v>
      </c>
      <c r="J16" s="95">
        <v>138.80000000000001</v>
      </c>
    </row>
    <row r="17" spans="2:10" x14ac:dyDescent="0.2">
      <c r="C17" s="97"/>
    </row>
    <row r="18" spans="2:10" x14ac:dyDescent="0.2">
      <c r="B18" s="91" t="s">
        <v>484</v>
      </c>
      <c r="C18" s="96">
        <v>150.9</v>
      </c>
      <c r="D18" s="95">
        <v>152.1</v>
      </c>
      <c r="E18" s="95">
        <v>145.6</v>
      </c>
      <c r="F18" s="95">
        <v>149.69999999999999</v>
      </c>
      <c r="G18" s="95">
        <v>145.6</v>
      </c>
      <c r="H18" s="95">
        <v>140.9</v>
      </c>
      <c r="I18" s="95">
        <v>150.6</v>
      </c>
      <c r="J18" s="95">
        <v>146.6</v>
      </c>
    </row>
    <row r="19" spans="2:10" x14ac:dyDescent="0.2">
      <c r="B19" s="100" t="s">
        <v>483</v>
      </c>
      <c r="C19" s="99">
        <v>154.4</v>
      </c>
      <c r="D19" s="98">
        <v>152.69999999999999</v>
      </c>
      <c r="E19" s="98">
        <v>156</v>
      </c>
      <c r="F19" s="98">
        <v>154.6</v>
      </c>
      <c r="G19" s="98">
        <v>145.5</v>
      </c>
      <c r="H19" s="98">
        <v>144.5</v>
      </c>
      <c r="I19" s="98">
        <v>154.69999999999999</v>
      </c>
      <c r="J19" s="98">
        <v>142.5</v>
      </c>
    </row>
    <row r="20" spans="2:10" x14ac:dyDescent="0.2">
      <c r="B20" s="103"/>
      <c r="C20" s="102"/>
      <c r="D20" s="103"/>
      <c r="E20" s="103"/>
      <c r="F20" s="103"/>
      <c r="G20" s="103"/>
      <c r="H20" s="103"/>
      <c r="I20" s="103"/>
      <c r="J20" s="103"/>
    </row>
    <row r="21" spans="2:10" x14ac:dyDescent="0.2">
      <c r="C21" s="102"/>
      <c r="D21" s="130" t="s">
        <v>701</v>
      </c>
      <c r="E21" s="103"/>
      <c r="F21" s="103"/>
      <c r="G21" s="102"/>
      <c r="H21" s="130" t="s">
        <v>700</v>
      </c>
      <c r="I21" s="103"/>
      <c r="J21" s="103"/>
    </row>
    <row r="22" spans="2:10" x14ac:dyDescent="0.2">
      <c r="C22" s="97"/>
      <c r="D22" s="97"/>
      <c r="E22" s="104" t="s">
        <v>699</v>
      </c>
      <c r="F22" s="97"/>
      <c r="G22" s="97"/>
      <c r="H22" s="97"/>
      <c r="I22" s="104" t="s">
        <v>699</v>
      </c>
      <c r="J22" s="97"/>
    </row>
    <row r="23" spans="2:10" x14ac:dyDescent="0.2">
      <c r="B23" s="103"/>
      <c r="C23" s="132" t="s">
        <v>696</v>
      </c>
      <c r="D23" s="132" t="s">
        <v>698</v>
      </c>
      <c r="E23" s="101" t="s">
        <v>695</v>
      </c>
      <c r="F23" s="132" t="s">
        <v>697</v>
      </c>
      <c r="G23" s="132" t="s">
        <v>696</v>
      </c>
      <c r="H23" s="101" t="s">
        <v>111</v>
      </c>
      <c r="I23" s="101" t="s">
        <v>695</v>
      </c>
      <c r="J23" s="101" t="s">
        <v>694</v>
      </c>
    </row>
    <row r="24" spans="2:10" x14ac:dyDescent="0.2">
      <c r="C24" s="97"/>
    </row>
    <row r="25" spans="2:10" x14ac:dyDescent="0.2">
      <c r="B25" s="91" t="s">
        <v>693</v>
      </c>
      <c r="C25" s="96">
        <v>134.30000000000001</v>
      </c>
      <c r="D25" s="95">
        <v>147.5</v>
      </c>
      <c r="E25" s="95">
        <v>128.6</v>
      </c>
      <c r="F25" s="95">
        <v>131.5</v>
      </c>
      <c r="G25" s="95">
        <v>110.3</v>
      </c>
      <c r="H25" s="95">
        <v>113.1</v>
      </c>
      <c r="I25" s="95">
        <v>110</v>
      </c>
      <c r="J25" s="95">
        <v>104.9</v>
      </c>
    </row>
    <row r="26" spans="2:10" x14ac:dyDescent="0.2">
      <c r="B26" s="91" t="s">
        <v>20</v>
      </c>
      <c r="C26" s="96">
        <v>161.80000000000001</v>
      </c>
      <c r="D26" s="95">
        <v>165.7</v>
      </c>
      <c r="E26" s="95">
        <v>160.69999999999999</v>
      </c>
      <c r="F26" s="95">
        <v>150.4</v>
      </c>
      <c r="G26" s="95">
        <v>132</v>
      </c>
      <c r="H26" s="95">
        <v>133.69999999999999</v>
      </c>
      <c r="I26" s="95">
        <v>130</v>
      </c>
      <c r="J26" s="95">
        <v>126</v>
      </c>
    </row>
    <row r="27" spans="2:10" x14ac:dyDescent="0.2">
      <c r="B27" s="91" t="s">
        <v>486</v>
      </c>
      <c r="C27" s="96">
        <v>185.3</v>
      </c>
      <c r="D27" s="95">
        <v>191.6</v>
      </c>
      <c r="E27" s="95">
        <v>194</v>
      </c>
      <c r="F27" s="95">
        <v>180.9</v>
      </c>
      <c r="G27" s="95">
        <v>147.4</v>
      </c>
      <c r="H27" s="95">
        <v>146.5</v>
      </c>
      <c r="I27" s="95">
        <v>145.4</v>
      </c>
      <c r="J27" s="95">
        <v>149</v>
      </c>
    </row>
    <row r="28" spans="2:10" x14ac:dyDescent="0.2">
      <c r="C28" s="97"/>
    </row>
    <row r="29" spans="2:10" x14ac:dyDescent="0.2">
      <c r="B29" s="91" t="s">
        <v>484</v>
      </c>
      <c r="C29" s="96">
        <v>188.8</v>
      </c>
      <c r="D29" s="95">
        <v>194</v>
      </c>
      <c r="E29" s="95">
        <v>185.6</v>
      </c>
      <c r="F29" s="95">
        <v>184.7</v>
      </c>
      <c r="G29" s="95">
        <v>150.80000000000001</v>
      </c>
      <c r="H29" s="95">
        <v>157.80000000000001</v>
      </c>
      <c r="I29" s="95">
        <v>148.80000000000001</v>
      </c>
      <c r="J29" s="95">
        <v>153.5</v>
      </c>
    </row>
    <row r="30" spans="2:10" x14ac:dyDescent="0.2">
      <c r="B30" s="100" t="s">
        <v>692</v>
      </c>
      <c r="C30" s="99">
        <v>188.7</v>
      </c>
      <c r="D30" s="98">
        <v>194.5</v>
      </c>
      <c r="E30" s="98">
        <v>190.6</v>
      </c>
      <c r="F30" s="98">
        <v>179.7</v>
      </c>
      <c r="G30" s="98">
        <v>155.9</v>
      </c>
      <c r="H30" s="98">
        <v>162.69999999999999</v>
      </c>
      <c r="I30" s="98">
        <v>162.30000000000001</v>
      </c>
      <c r="J30" s="98">
        <v>159</v>
      </c>
    </row>
    <row r="31" spans="2:10" ht="18" thickBot="1" x14ac:dyDescent="0.25">
      <c r="B31" s="105"/>
      <c r="C31" s="131"/>
      <c r="D31" s="105"/>
      <c r="E31" s="105"/>
      <c r="F31" s="105"/>
      <c r="G31" s="105"/>
      <c r="H31" s="105"/>
      <c r="I31" s="105"/>
      <c r="J31" s="105"/>
    </row>
    <row r="32" spans="2:10" x14ac:dyDescent="0.2">
      <c r="C32" s="91" t="s">
        <v>649</v>
      </c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4"/>
  <sheetViews>
    <sheetView showGridLines="0" tabSelected="1" zoomScale="75" workbookViewId="0"/>
  </sheetViews>
  <sheetFormatPr defaultColWidth="10.69921875" defaultRowHeight="17.25" x14ac:dyDescent="0.2"/>
  <cols>
    <col min="1" max="1" width="10.69921875" style="89" customWidth="1"/>
    <col min="2" max="2" width="15.69921875" style="89" customWidth="1"/>
    <col min="3" max="3" width="11.69921875" style="89" customWidth="1"/>
    <col min="4" max="4" width="10.69921875" style="89"/>
    <col min="5" max="5" width="11.69921875" style="89" customWidth="1"/>
    <col min="6" max="6" width="10.69921875" style="89"/>
    <col min="7" max="7" width="11.69921875" style="89" customWidth="1"/>
    <col min="8" max="8" width="10.69921875" style="89"/>
    <col min="9" max="9" width="11.69921875" style="89" customWidth="1"/>
    <col min="10" max="16384" width="10.69921875" style="89"/>
  </cols>
  <sheetData>
    <row r="1" spans="1:14" x14ac:dyDescent="0.2">
      <c r="A1" s="91"/>
    </row>
    <row r="6" spans="1:14" x14ac:dyDescent="0.2">
      <c r="C6" s="100" t="s">
        <v>731</v>
      </c>
    </row>
    <row r="7" spans="1:14" x14ac:dyDescent="0.2">
      <c r="C7" s="91" t="s">
        <v>707</v>
      </c>
    </row>
    <row r="8" spans="1:14" x14ac:dyDescent="0.2">
      <c r="B8" s="115"/>
      <c r="C8" s="137" t="s">
        <v>730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</row>
    <row r="9" spans="1:14" ht="18" thickBot="1" x14ac:dyDescent="0.25">
      <c r="B9" s="105"/>
      <c r="C9" s="106" t="s">
        <v>729</v>
      </c>
      <c r="D9" s="105"/>
      <c r="E9" s="105"/>
      <c r="F9" s="105"/>
      <c r="G9" s="105"/>
      <c r="H9" s="105"/>
      <c r="I9" s="105"/>
      <c r="J9" s="105"/>
      <c r="N9" s="115"/>
    </row>
    <row r="10" spans="1:14" x14ac:dyDescent="0.2">
      <c r="D10" s="97"/>
      <c r="E10" s="97"/>
      <c r="F10" s="97"/>
      <c r="G10" s="104" t="s">
        <v>728</v>
      </c>
      <c r="H10" s="97"/>
      <c r="I10" s="104" t="s">
        <v>679</v>
      </c>
      <c r="J10" s="97"/>
      <c r="N10" s="115"/>
    </row>
    <row r="11" spans="1:14" x14ac:dyDescent="0.2">
      <c r="D11" s="104" t="s">
        <v>727</v>
      </c>
      <c r="E11" s="109" t="s">
        <v>726</v>
      </c>
      <c r="F11" s="104" t="s">
        <v>725</v>
      </c>
      <c r="G11" s="104" t="s">
        <v>724</v>
      </c>
      <c r="H11" s="104" t="s">
        <v>723</v>
      </c>
      <c r="I11" s="104" t="s">
        <v>443</v>
      </c>
      <c r="J11" s="104" t="s">
        <v>722</v>
      </c>
      <c r="N11" s="115"/>
    </row>
    <row r="12" spans="1:14" x14ac:dyDescent="0.2">
      <c r="B12" s="103"/>
      <c r="C12" s="103"/>
      <c r="D12" s="102"/>
      <c r="E12" s="102"/>
      <c r="F12" s="101" t="s">
        <v>721</v>
      </c>
      <c r="G12" s="101" t="s">
        <v>720</v>
      </c>
      <c r="H12" s="101" t="s">
        <v>719</v>
      </c>
      <c r="I12" s="101" t="s">
        <v>718</v>
      </c>
      <c r="J12" s="102"/>
      <c r="N12" s="115"/>
    </row>
    <row r="13" spans="1:14" x14ac:dyDescent="0.2">
      <c r="D13" s="128" t="s">
        <v>717</v>
      </c>
      <c r="E13" s="126" t="s">
        <v>667</v>
      </c>
      <c r="F13" s="126" t="s">
        <v>716</v>
      </c>
      <c r="G13" s="126" t="s">
        <v>666</v>
      </c>
      <c r="H13" s="136" t="s">
        <v>715</v>
      </c>
      <c r="I13" s="136" t="s">
        <v>715</v>
      </c>
      <c r="J13" s="126" t="s">
        <v>262</v>
      </c>
      <c r="N13" s="115"/>
    </row>
    <row r="14" spans="1:14" x14ac:dyDescent="0.2">
      <c r="D14" s="97"/>
      <c r="G14" s="100" t="s">
        <v>714</v>
      </c>
      <c r="H14" s="133"/>
      <c r="I14" s="133"/>
      <c r="J14" s="133"/>
      <c r="N14" s="115"/>
    </row>
    <row r="15" spans="1:14" x14ac:dyDescent="0.2">
      <c r="B15" s="91" t="s">
        <v>693</v>
      </c>
      <c r="C15" s="135" t="s">
        <v>711</v>
      </c>
      <c r="D15" s="96">
        <v>42.6</v>
      </c>
      <c r="E15" s="95">
        <v>4.0999999999999996</v>
      </c>
      <c r="F15" s="95">
        <v>23</v>
      </c>
      <c r="G15" s="95">
        <v>6</v>
      </c>
      <c r="H15" s="113">
        <v>562</v>
      </c>
      <c r="I15" s="113">
        <v>62400</v>
      </c>
      <c r="J15" s="113">
        <v>7990</v>
      </c>
      <c r="N15" s="115"/>
    </row>
    <row r="16" spans="1:14" x14ac:dyDescent="0.2">
      <c r="B16" s="91" t="s">
        <v>20</v>
      </c>
      <c r="C16" s="91" t="s">
        <v>710</v>
      </c>
      <c r="D16" s="96">
        <v>44</v>
      </c>
      <c r="E16" s="95">
        <v>5</v>
      </c>
      <c r="F16" s="95">
        <v>23</v>
      </c>
      <c r="G16" s="95">
        <v>5.6</v>
      </c>
      <c r="H16" s="113">
        <v>653</v>
      </c>
      <c r="I16" s="113">
        <v>68800</v>
      </c>
      <c r="J16" s="113">
        <v>12910</v>
      </c>
      <c r="N16" s="115"/>
    </row>
    <row r="17" spans="2:14" x14ac:dyDescent="0.2">
      <c r="B17" s="91" t="s">
        <v>486</v>
      </c>
      <c r="C17" s="91" t="s">
        <v>709</v>
      </c>
      <c r="D17" s="96">
        <v>45.6</v>
      </c>
      <c r="E17" s="95">
        <v>5.0999999999999996</v>
      </c>
      <c r="F17" s="95">
        <v>20.7</v>
      </c>
      <c r="G17" s="95">
        <v>5.5</v>
      </c>
      <c r="H17" s="113">
        <v>799</v>
      </c>
      <c r="I17" s="113">
        <v>59800</v>
      </c>
      <c r="J17" s="113">
        <v>20120</v>
      </c>
      <c r="N17" s="115"/>
    </row>
    <row r="18" spans="2:14" x14ac:dyDescent="0.2">
      <c r="D18" s="97"/>
      <c r="N18" s="115"/>
    </row>
    <row r="19" spans="2:14" x14ac:dyDescent="0.2">
      <c r="B19" s="91" t="s">
        <v>484</v>
      </c>
      <c r="C19" s="91" t="s">
        <v>709</v>
      </c>
      <c r="D19" s="96">
        <v>43.7</v>
      </c>
      <c r="E19" s="95">
        <v>5.6</v>
      </c>
      <c r="F19" s="95">
        <v>19.7</v>
      </c>
      <c r="G19" s="95">
        <v>5.6</v>
      </c>
      <c r="H19" s="113">
        <v>834</v>
      </c>
      <c r="I19" s="113">
        <v>79400</v>
      </c>
      <c r="J19" s="113">
        <v>20030</v>
      </c>
      <c r="N19" s="115"/>
    </row>
    <row r="20" spans="2:14" x14ac:dyDescent="0.2">
      <c r="B20" s="100" t="s">
        <v>483</v>
      </c>
      <c r="C20" s="100" t="s">
        <v>709</v>
      </c>
      <c r="D20" s="99">
        <v>43.2</v>
      </c>
      <c r="E20" s="98">
        <v>4.4000000000000004</v>
      </c>
      <c r="F20" s="98">
        <v>20.100000000000001</v>
      </c>
      <c r="G20" s="98">
        <v>5.6</v>
      </c>
      <c r="H20" s="121">
        <v>851</v>
      </c>
      <c r="I20" s="121">
        <v>59500</v>
      </c>
      <c r="J20" s="121">
        <v>21190</v>
      </c>
      <c r="N20" s="115"/>
    </row>
    <row r="21" spans="2:14" x14ac:dyDescent="0.2">
      <c r="D21" s="97"/>
      <c r="G21" s="100" t="s">
        <v>713</v>
      </c>
      <c r="H21" s="133"/>
      <c r="I21" s="133"/>
      <c r="J21" s="133"/>
      <c r="N21" s="115"/>
    </row>
    <row r="22" spans="2:14" x14ac:dyDescent="0.2">
      <c r="B22" s="91" t="s">
        <v>693</v>
      </c>
      <c r="C22" s="135" t="s">
        <v>711</v>
      </c>
      <c r="D22" s="96">
        <v>44.7</v>
      </c>
      <c r="E22" s="95">
        <v>4.9000000000000004</v>
      </c>
      <c r="F22" s="95">
        <v>22</v>
      </c>
      <c r="G22" s="95">
        <v>7</v>
      </c>
      <c r="H22" s="113">
        <v>552</v>
      </c>
      <c r="I22" s="113">
        <v>75900</v>
      </c>
      <c r="J22" s="113">
        <v>3080</v>
      </c>
      <c r="N22" s="115"/>
    </row>
    <row r="23" spans="2:14" x14ac:dyDescent="0.2">
      <c r="B23" s="91" t="s">
        <v>20</v>
      </c>
      <c r="C23" s="91" t="s">
        <v>710</v>
      </c>
      <c r="D23" s="96">
        <v>45.9</v>
      </c>
      <c r="E23" s="95">
        <v>5.8</v>
      </c>
      <c r="F23" s="95">
        <v>21.7</v>
      </c>
      <c r="G23" s="95">
        <v>6.4</v>
      </c>
      <c r="H23" s="113">
        <v>595</v>
      </c>
      <c r="I23" s="113">
        <v>69000</v>
      </c>
      <c r="J23" s="113">
        <v>2530</v>
      </c>
      <c r="N23" s="115"/>
    </row>
    <row r="24" spans="2:14" x14ac:dyDescent="0.2">
      <c r="B24" s="91" t="s">
        <v>486</v>
      </c>
      <c r="C24" s="91" t="s">
        <v>709</v>
      </c>
      <c r="D24" s="96">
        <v>46.8</v>
      </c>
      <c r="E24" s="95">
        <v>4.5</v>
      </c>
      <c r="F24" s="95">
        <v>20.3</v>
      </c>
      <c r="G24" s="95">
        <v>6</v>
      </c>
      <c r="H24" s="113">
        <v>725</v>
      </c>
      <c r="I24" s="113">
        <v>59000</v>
      </c>
      <c r="J24" s="113">
        <v>6090</v>
      </c>
      <c r="N24" s="115"/>
    </row>
    <row r="25" spans="2:14" x14ac:dyDescent="0.2">
      <c r="D25" s="97"/>
      <c r="N25" s="115"/>
    </row>
    <row r="26" spans="2:14" x14ac:dyDescent="0.2">
      <c r="B26" s="91" t="s">
        <v>484</v>
      </c>
      <c r="C26" s="91" t="s">
        <v>709</v>
      </c>
      <c r="D26" s="96">
        <v>46.4</v>
      </c>
      <c r="E26" s="95">
        <v>5.6</v>
      </c>
      <c r="F26" s="95">
        <v>20.399999999999999</v>
      </c>
      <c r="G26" s="95">
        <v>6.3</v>
      </c>
      <c r="H26" s="113">
        <v>762</v>
      </c>
      <c r="I26" s="113">
        <v>91800</v>
      </c>
      <c r="J26" s="113">
        <v>4270</v>
      </c>
      <c r="N26" s="115"/>
    </row>
    <row r="27" spans="2:14" x14ac:dyDescent="0.2">
      <c r="B27" s="100" t="s">
        <v>483</v>
      </c>
      <c r="C27" s="100" t="s">
        <v>709</v>
      </c>
      <c r="D27" s="99">
        <v>46.4</v>
      </c>
      <c r="E27" s="98">
        <v>4.9000000000000004</v>
      </c>
      <c r="F27" s="98">
        <v>21.7</v>
      </c>
      <c r="G27" s="98">
        <v>5.7</v>
      </c>
      <c r="H27" s="121">
        <v>786</v>
      </c>
      <c r="I27" s="121">
        <v>64800</v>
      </c>
      <c r="J27" s="121">
        <v>5220</v>
      </c>
      <c r="N27" s="115"/>
    </row>
    <row r="28" spans="2:14" x14ac:dyDescent="0.2">
      <c r="D28" s="97"/>
      <c r="F28" s="100" t="s">
        <v>712</v>
      </c>
      <c r="H28" s="133"/>
      <c r="I28" s="133"/>
      <c r="J28" s="133"/>
      <c r="N28" s="115"/>
    </row>
    <row r="29" spans="2:14" x14ac:dyDescent="0.2">
      <c r="B29" s="91" t="s">
        <v>693</v>
      </c>
      <c r="C29" s="135" t="s">
        <v>711</v>
      </c>
      <c r="D29" s="96">
        <v>40.9</v>
      </c>
      <c r="E29" s="95">
        <v>3.4</v>
      </c>
      <c r="F29" s="95">
        <v>23</v>
      </c>
      <c r="G29" s="95">
        <v>6</v>
      </c>
      <c r="H29" s="113">
        <v>509</v>
      </c>
      <c r="I29" s="113">
        <v>43900</v>
      </c>
      <c r="J29" s="113">
        <v>3430</v>
      </c>
      <c r="N29" s="115"/>
    </row>
    <row r="30" spans="2:14" x14ac:dyDescent="0.2">
      <c r="B30" s="91" t="s">
        <v>20</v>
      </c>
      <c r="C30" s="91" t="s">
        <v>710</v>
      </c>
      <c r="D30" s="96">
        <v>42.3</v>
      </c>
      <c r="E30" s="95">
        <v>5</v>
      </c>
      <c r="F30" s="95">
        <v>24</v>
      </c>
      <c r="G30" s="95">
        <v>5.3</v>
      </c>
      <c r="H30" s="113">
        <v>633</v>
      </c>
      <c r="I30" s="113">
        <v>73000</v>
      </c>
      <c r="J30" s="113">
        <v>7150</v>
      </c>
      <c r="N30" s="115"/>
    </row>
    <row r="31" spans="2:14" x14ac:dyDescent="0.2">
      <c r="B31" s="91" t="s">
        <v>486</v>
      </c>
      <c r="C31" s="91" t="s">
        <v>709</v>
      </c>
      <c r="D31" s="96">
        <v>45.1</v>
      </c>
      <c r="E31" s="95">
        <v>5.9</v>
      </c>
      <c r="F31" s="95">
        <v>21.8</v>
      </c>
      <c r="G31" s="95">
        <v>5.0999999999999996</v>
      </c>
      <c r="H31" s="113">
        <v>782</v>
      </c>
      <c r="I31" s="113">
        <v>76500</v>
      </c>
      <c r="J31" s="113">
        <v>8900</v>
      </c>
      <c r="N31" s="115"/>
    </row>
    <row r="32" spans="2:14" x14ac:dyDescent="0.2">
      <c r="D32" s="97"/>
      <c r="N32" s="115"/>
    </row>
    <row r="33" spans="1:14" x14ac:dyDescent="0.2">
      <c r="B33" s="91" t="s">
        <v>484</v>
      </c>
      <c r="C33" s="91" t="s">
        <v>709</v>
      </c>
      <c r="D33" s="96">
        <v>41.6</v>
      </c>
      <c r="E33" s="95">
        <v>6.1</v>
      </c>
      <c r="F33" s="95">
        <v>20</v>
      </c>
      <c r="G33" s="95">
        <v>5.2</v>
      </c>
      <c r="H33" s="113">
        <v>792</v>
      </c>
      <c r="I33" s="113">
        <v>68200</v>
      </c>
      <c r="J33" s="113">
        <v>10900</v>
      </c>
      <c r="N33" s="115"/>
    </row>
    <row r="34" spans="1:14" x14ac:dyDescent="0.2">
      <c r="B34" s="100" t="s">
        <v>483</v>
      </c>
      <c r="C34" s="100" t="s">
        <v>709</v>
      </c>
      <c r="D34" s="99">
        <v>40.799999999999997</v>
      </c>
      <c r="E34" s="98">
        <v>4.5</v>
      </c>
      <c r="F34" s="98">
        <v>19.899999999999999</v>
      </c>
      <c r="G34" s="98">
        <v>5.5</v>
      </c>
      <c r="H34" s="121">
        <v>806</v>
      </c>
      <c r="I34" s="121">
        <v>52300</v>
      </c>
      <c r="J34" s="121">
        <v>10040</v>
      </c>
      <c r="N34" s="115"/>
    </row>
    <row r="35" spans="1:14" x14ac:dyDescent="0.2">
      <c r="D35" s="97"/>
      <c r="G35" s="100" t="s">
        <v>282</v>
      </c>
      <c r="H35" s="133"/>
      <c r="I35" s="133"/>
      <c r="J35" s="133"/>
      <c r="N35" s="115"/>
    </row>
    <row r="36" spans="1:14" x14ac:dyDescent="0.2">
      <c r="B36" s="91" t="s">
        <v>693</v>
      </c>
      <c r="C36" s="135" t="s">
        <v>711</v>
      </c>
      <c r="D36" s="96">
        <v>42.4</v>
      </c>
      <c r="E36" s="95">
        <v>4.3</v>
      </c>
      <c r="F36" s="95">
        <v>24</v>
      </c>
      <c r="G36" s="95">
        <v>5</v>
      </c>
      <c r="H36" s="113">
        <v>709</v>
      </c>
      <c r="I36" s="113">
        <v>82300</v>
      </c>
      <c r="J36" s="113">
        <v>1340</v>
      </c>
      <c r="N36" s="115"/>
    </row>
    <row r="37" spans="1:14" x14ac:dyDescent="0.2">
      <c r="B37" s="91" t="s">
        <v>20</v>
      </c>
      <c r="C37" s="91" t="s">
        <v>710</v>
      </c>
      <c r="D37" s="96">
        <v>47.9</v>
      </c>
      <c r="E37" s="95">
        <v>4.5999999999999996</v>
      </c>
      <c r="F37" s="95">
        <v>22.4</v>
      </c>
      <c r="G37" s="95">
        <v>5.8</v>
      </c>
      <c r="H37" s="113">
        <v>756</v>
      </c>
      <c r="I37" s="113">
        <v>62300</v>
      </c>
      <c r="J37" s="113">
        <v>2540</v>
      </c>
      <c r="N37" s="115"/>
    </row>
    <row r="38" spans="1:14" x14ac:dyDescent="0.2">
      <c r="B38" s="91" t="s">
        <v>486</v>
      </c>
      <c r="C38" s="91" t="s">
        <v>709</v>
      </c>
      <c r="D38" s="96">
        <v>45.6</v>
      </c>
      <c r="E38" s="95">
        <v>4.7</v>
      </c>
      <c r="F38" s="95">
        <v>19</v>
      </c>
      <c r="G38" s="95">
        <v>5.4</v>
      </c>
      <c r="H38" s="113">
        <v>922</v>
      </c>
      <c r="I38" s="113">
        <v>30800</v>
      </c>
      <c r="J38" s="113">
        <v>4440</v>
      </c>
      <c r="N38" s="115"/>
    </row>
    <row r="39" spans="1:14" x14ac:dyDescent="0.2">
      <c r="D39" s="97"/>
      <c r="N39" s="115"/>
    </row>
    <row r="40" spans="1:14" x14ac:dyDescent="0.2">
      <c r="B40" s="91" t="s">
        <v>484</v>
      </c>
      <c r="C40" s="91" t="s">
        <v>709</v>
      </c>
      <c r="D40" s="96">
        <v>47.8</v>
      </c>
      <c r="E40" s="95">
        <v>5.4</v>
      </c>
      <c r="F40" s="95">
        <v>18.899999999999999</v>
      </c>
      <c r="G40" s="95">
        <v>5.9</v>
      </c>
      <c r="H40" s="113">
        <v>987</v>
      </c>
      <c r="I40" s="113">
        <v>109200</v>
      </c>
      <c r="J40" s="113">
        <v>3190</v>
      </c>
      <c r="N40" s="115"/>
    </row>
    <row r="41" spans="1:14" x14ac:dyDescent="0.2">
      <c r="B41" s="100" t="s">
        <v>483</v>
      </c>
      <c r="C41" s="100" t="s">
        <v>709</v>
      </c>
      <c r="D41" s="99">
        <v>45.7</v>
      </c>
      <c r="E41" s="98">
        <v>3.9</v>
      </c>
      <c r="F41" s="98">
        <v>19.100000000000001</v>
      </c>
      <c r="G41" s="98">
        <v>5.7</v>
      </c>
      <c r="H41" s="121">
        <v>1002</v>
      </c>
      <c r="I41" s="121">
        <v>49900</v>
      </c>
      <c r="J41" s="121">
        <v>4740</v>
      </c>
      <c r="N41" s="115"/>
    </row>
    <row r="42" spans="1:14" ht="18" thickBot="1" x14ac:dyDescent="0.25">
      <c r="B42" s="105"/>
      <c r="C42" s="105"/>
      <c r="D42" s="93"/>
      <c r="E42" s="92"/>
      <c r="F42" s="92"/>
      <c r="G42" s="92"/>
      <c r="H42" s="134"/>
      <c r="I42" s="134"/>
      <c r="J42" s="134"/>
      <c r="N42" s="115"/>
    </row>
    <row r="43" spans="1:14" x14ac:dyDescent="0.2">
      <c r="C43" s="91" t="s">
        <v>649</v>
      </c>
      <c r="H43" s="133"/>
      <c r="I43" s="133"/>
      <c r="J43" s="133"/>
      <c r="N43" s="115"/>
    </row>
    <row r="44" spans="1:14" x14ac:dyDescent="0.2">
      <c r="A44" s="91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zoomScale="75" workbookViewId="0"/>
  </sheetViews>
  <sheetFormatPr defaultColWidth="8.69921875" defaultRowHeight="17.25" x14ac:dyDescent="0.2"/>
  <cols>
    <col min="1" max="2" width="10.69921875" style="6" customWidth="1"/>
    <col min="3" max="3" width="11.69921875" style="6" customWidth="1"/>
    <col min="4" max="4" width="8.69921875" style="6"/>
    <col min="5" max="7" width="9.69921875" style="6" customWidth="1"/>
    <col min="8" max="8" width="7.69921875" style="6" customWidth="1"/>
    <col min="9" max="9" width="8.69921875" style="6"/>
    <col min="10" max="10" width="10.69921875" style="6" customWidth="1"/>
    <col min="11" max="12" width="9.69921875" style="6" customWidth="1"/>
    <col min="13" max="16384" width="8.69921875" style="6"/>
  </cols>
  <sheetData>
    <row r="1" spans="1:12" x14ac:dyDescent="0.2">
      <c r="A1" s="5"/>
    </row>
    <row r="6" spans="1:12" x14ac:dyDescent="0.2">
      <c r="E6" s="1" t="s">
        <v>101</v>
      </c>
    </row>
    <row r="7" spans="1:12" x14ac:dyDescent="0.2">
      <c r="F7" s="5" t="s">
        <v>100</v>
      </c>
    </row>
    <row r="8" spans="1:12" ht="18" thickBot="1" x14ac:dyDescent="0.25">
      <c r="B8" s="7"/>
      <c r="C8" s="7"/>
      <c r="D8" s="7"/>
      <c r="E8" s="7"/>
      <c r="F8" s="7"/>
      <c r="G8" s="7"/>
      <c r="H8" s="7"/>
      <c r="I8" s="7"/>
      <c r="J8" s="7"/>
      <c r="K8" s="8" t="s">
        <v>99</v>
      </c>
      <c r="L8" s="8" t="s">
        <v>98</v>
      </c>
    </row>
    <row r="9" spans="1:12" x14ac:dyDescent="0.2">
      <c r="C9" s="9" t="s">
        <v>3</v>
      </c>
      <c r="D9" s="11"/>
      <c r="E9" s="10"/>
      <c r="F9" s="10"/>
      <c r="G9" s="10"/>
      <c r="H9" s="10"/>
      <c r="I9" s="11"/>
      <c r="J9" s="11"/>
      <c r="K9" s="10"/>
      <c r="L9" s="10"/>
    </row>
    <row r="10" spans="1:12" x14ac:dyDescent="0.2">
      <c r="C10" s="9" t="s">
        <v>4</v>
      </c>
      <c r="D10" s="9" t="s">
        <v>97</v>
      </c>
      <c r="E10" s="11"/>
      <c r="F10" s="9" t="s">
        <v>96</v>
      </c>
      <c r="G10" s="9" t="s">
        <v>95</v>
      </c>
      <c r="H10" s="11"/>
      <c r="I10" s="9" t="s">
        <v>94</v>
      </c>
      <c r="J10" s="9" t="s">
        <v>93</v>
      </c>
      <c r="K10" s="11"/>
      <c r="L10" s="11"/>
    </row>
    <row r="11" spans="1:12" x14ac:dyDescent="0.2">
      <c r="B11" s="10"/>
      <c r="C11" s="13" t="s">
        <v>86</v>
      </c>
      <c r="D11" s="14" t="s">
        <v>92</v>
      </c>
      <c r="E11" s="13" t="s">
        <v>91</v>
      </c>
      <c r="F11" s="14" t="s">
        <v>90</v>
      </c>
      <c r="G11" s="14" t="s">
        <v>89</v>
      </c>
      <c r="H11" s="14" t="s">
        <v>88</v>
      </c>
      <c r="I11" s="14" t="s">
        <v>87</v>
      </c>
      <c r="J11" s="14" t="s">
        <v>86</v>
      </c>
      <c r="K11" s="13" t="s">
        <v>85</v>
      </c>
      <c r="L11" s="13" t="s">
        <v>84</v>
      </c>
    </row>
    <row r="12" spans="1:12" x14ac:dyDescent="0.2">
      <c r="C12" s="11"/>
    </row>
    <row r="13" spans="1:12" x14ac:dyDescent="0.2">
      <c r="B13" s="5" t="s">
        <v>83</v>
      </c>
      <c r="C13" s="28">
        <v>774810</v>
      </c>
      <c r="D13" s="16">
        <v>481181</v>
      </c>
      <c r="E13" s="29" t="s">
        <v>81</v>
      </c>
      <c r="F13" s="29" t="s">
        <v>81</v>
      </c>
      <c r="G13" s="29" t="s">
        <v>81</v>
      </c>
      <c r="H13" s="29" t="s">
        <v>82</v>
      </c>
      <c r="I13" s="16">
        <v>9188</v>
      </c>
      <c r="J13" s="16">
        <v>284213</v>
      </c>
      <c r="K13" s="29" t="s">
        <v>81</v>
      </c>
      <c r="L13" s="29" t="s">
        <v>81</v>
      </c>
    </row>
    <row r="14" spans="1:12" x14ac:dyDescent="0.2">
      <c r="B14" s="5" t="s">
        <v>80</v>
      </c>
      <c r="C14" s="28">
        <v>799251</v>
      </c>
      <c r="D14" s="16">
        <v>511565</v>
      </c>
      <c r="E14" s="16">
        <v>411422</v>
      </c>
      <c r="F14" s="16">
        <v>90678</v>
      </c>
      <c r="G14" s="16">
        <v>2737</v>
      </c>
      <c r="H14" s="16">
        <v>6728</v>
      </c>
      <c r="I14" s="16">
        <v>9069</v>
      </c>
      <c r="J14" s="16">
        <v>278602</v>
      </c>
      <c r="K14" s="16">
        <v>154865</v>
      </c>
      <c r="L14" s="16">
        <v>56440</v>
      </c>
    </row>
    <row r="15" spans="1:12" x14ac:dyDescent="0.2">
      <c r="B15" s="5" t="s">
        <v>79</v>
      </c>
      <c r="C15" s="28">
        <v>820335</v>
      </c>
      <c r="D15" s="16">
        <v>487213</v>
      </c>
      <c r="E15" s="16">
        <v>406819</v>
      </c>
      <c r="F15" s="16">
        <v>73840</v>
      </c>
      <c r="G15" s="16">
        <v>1372</v>
      </c>
      <c r="H15" s="16">
        <v>5182</v>
      </c>
      <c r="I15" s="16">
        <v>13300</v>
      </c>
      <c r="J15" s="16">
        <v>319822</v>
      </c>
      <c r="K15" s="16">
        <v>179335</v>
      </c>
      <c r="L15" s="16">
        <v>61350</v>
      </c>
    </row>
    <row r="16" spans="1:12" x14ac:dyDescent="0.2">
      <c r="C16" s="28"/>
      <c r="D16" s="16"/>
      <c r="E16" s="16"/>
      <c r="F16" s="16"/>
      <c r="G16" s="16"/>
      <c r="H16" s="16"/>
      <c r="I16" s="16"/>
      <c r="J16" s="16"/>
      <c r="K16" s="16"/>
      <c r="L16" s="16"/>
    </row>
    <row r="17" spans="2:12" x14ac:dyDescent="0.2">
      <c r="B17" s="5" t="s">
        <v>78</v>
      </c>
      <c r="C17" s="28">
        <v>842630</v>
      </c>
      <c r="D17" s="16">
        <v>499416</v>
      </c>
      <c r="E17" s="16">
        <f>244341+157894</f>
        <v>402235</v>
      </c>
      <c r="F17" s="16">
        <f>49340+38199</f>
        <v>87539</v>
      </c>
      <c r="G17" s="16">
        <f>1563+471</f>
        <v>2034</v>
      </c>
      <c r="H17" s="16">
        <f>4345+3263</f>
        <v>7608</v>
      </c>
      <c r="I17" s="16">
        <f>9608+5156</f>
        <v>14764</v>
      </c>
      <c r="J17" s="16">
        <f>199882+126219</f>
        <v>326101</v>
      </c>
      <c r="K17" s="16">
        <f>113125+62692</f>
        <v>175817</v>
      </c>
      <c r="L17" s="16">
        <f>40485+24783</f>
        <v>65268</v>
      </c>
    </row>
    <row r="18" spans="2:12" x14ac:dyDescent="0.2">
      <c r="B18" s="5" t="s">
        <v>77</v>
      </c>
      <c r="C18" s="28">
        <v>861913</v>
      </c>
      <c r="D18" s="16">
        <v>497049</v>
      </c>
      <c r="E18" s="16">
        <v>398842</v>
      </c>
      <c r="F18" s="16">
        <v>89102</v>
      </c>
      <c r="G18" s="16">
        <v>2153</v>
      </c>
      <c r="H18" s="16">
        <v>6952</v>
      </c>
      <c r="I18" s="16">
        <v>21408</v>
      </c>
      <c r="J18" s="16">
        <v>342097</v>
      </c>
      <c r="K18" s="16">
        <v>170921</v>
      </c>
      <c r="L18" s="16">
        <v>68828</v>
      </c>
    </row>
    <row r="19" spans="2:12" x14ac:dyDescent="0.2">
      <c r="B19" s="5" t="s">
        <v>76</v>
      </c>
      <c r="C19" s="28">
        <v>880713</v>
      </c>
      <c r="D19" s="16">
        <v>503903</v>
      </c>
      <c r="E19" s="16">
        <v>414288</v>
      </c>
      <c r="F19" s="16">
        <v>79817</v>
      </c>
      <c r="G19" s="16">
        <v>2656</v>
      </c>
      <c r="H19" s="16">
        <v>7142</v>
      </c>
      <c r="I19" s="16">
        <v>17860</v>
      </c>
      <c r="J19" s="16">
        <v>355276</v>
      </c>
      <c r="K19" s="16">
        <v>172960</v>
      </c>
      <c r="L19" s="16">
        <v>71722</v>
      </c>
    </row>
    <row r="20" spans="2:12" x14ac:dyDescent="0.2">
      <c r="B20" s="1" t="s">
        <v>75</v>
      </c>
      <c r="C20" s="2">
        <f>C23+C46</f>
        <v>904667</v>
      </c>
      <c r="D20" s="4">
        <f>D23+D46</f>
        <v>521584</v>
      </c>
      <c r="E20" s="4">
        <f>E23+E46</f>
        <v>427023</v>
      </c>
      <c r="F20" s="4">
        <f>F23+F46</f>
        <v>84892</v>
      </c>
      <c r="G20" s="4">
        <f>G23+G46</f>
        <v>3564</v>
      </c>
      <c r="H20" s="4">
        <f>H23+H46</f>
        <v>6105</v>
      </c>
      <c r="I20" s="4">
        <f>I23+I46</f>
        <v>24467</v>
      </c>
      <c r="J20" s="4">
        <f>J23+J46</f>
        <v>357042</v>
      </c>
      <c r="K20" s="4">
        <f>K23+K46</f>
        <v>174326</v>
      </c>
      <c r="L20" s="4">
        <f>L23+L46</f>
        <v>63768</v>
      </c>
    </row>
    <row r="21" spans="2:12" x14ac:dyDescent="0.2">
      <c r="B21" s="10"/>
      <c r="C21" s="25"/>
      <c r="D21" s="10"/>
      <c r="E21" s="10"/>
      <c r="F21" s="10"/>
      <c r="G21" s="10"/>
      <c r="H21" s="10"/>
      <c r="I21" s="10"/>
      <c r="J21" s="10"/>
      <c r="K21" s="10"/>
      <c r="L21" s="10"/>
    </row>
    <row r="22" spans="2:12" x14ac:dyDescent="0.2">
      <c r="B22" s="4"/>
      <c r="C22" s="2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">
      <c r="B23" s="1" t="s">
        <v>74</v>
      </c>
      <c r="C23" s="2">
        <f>SUM(C25:C43)</f>
        <v>423162</v>
      </c>
      <c r="D23" s="4">
        <f>SUM(D25:D43)</f>
        <v>311152</v>
      </c>
      <c r="E23" s="4">
        <f>SUM(E25:E43)</f>
        <v>301973</v>
      </c>
      <c r="F23" s="4">
        <f>SUM(F25:F43)</f>
        <v>3186</v>
      </c>
      <c r="G23" s="4">
        <f>SUM(G25:G43)</f>
        <v>1940</v>
      </c>
      <c r="H23" s="4">
        <f>SUM(H25:H43)</f>
        <v>4053</v>
      </c>
      <c r="I23" s="4">
        <f>SUM(I25:I43)</f>
        <v>16819</v>
      </c>
      <c r="J23" s="4">
        <f>SUM(J25:J43)</f>
        <v>94418</v>
      </c>
      <c r="K23" s="4">
        <f>SUM(K25:K43)</f>
        <v>4769</v>
      </c>
      <c r="L23" s="4">
        <f>SUM(L25:L43)</f>
        <v>33060</v>
      </c>
    </row>
    <row r="24" spans="2:12" x14ac:dyDescent="0.2">
      <c r="C24" s="11"/>
    </row>
    <row r="25" spans="2:12" x14ac:dyDescent="0.2">
      <c r="B25" s="5" t="s">
        <v>72</v>
      </c>
      <c r="C25" s="28">
        <v>34628</v>
      </c>
      <c r="D25" s="17">
        <f>SUM(E25:H25)</f>
        <v>5458</v>
      </c>
      <c r="E25" s="16">
        <v>4461</v>
      </c>
      <c r="F25" s="16">
        <v>41</v>
      </c>
      <c r="G25" s="16">
        <v>900</v>
      </c>
      <c r="H25" s="16">
        <v>56</v>
      </c>
      <c r="I25" s="16">
        <v>961</v>
      </c>
      <c r="J25" s="16">
        <v>28106</v>
      </c>
      <c r="K25" s="16">
        <v>41</v>
      </c>
      <c r="L25" s="16">
        <v>27782</v>
      </c>
    </row>
    <row r="26" spans="2:12" x14ac:dyDescent="0.2">
      <c r="B26" s="5" t="s">
        <v>71</v>
      </c>
      <c r="C26" s="28">
        <v>32771</v>
      </c>
      <c r="D26" s="17">
        <f>SUM(E26:H26)</f>
        <v>24924</v>
      </c>
      <c r="E26" s="16">
        <v>23759</v>
      </c>
      <c r="F26" s="16">
        <v>100</v>
      </c>
      <c r="G26" s="16">
        <v>932</v>
      </c>
      <c r="H26" s="16">
        <v>133</v>
      </c>
      <c r="I26" s="16">
        <v>2239</v>
      </c>
      <c r="J26" s="16">
        <v>5503</v>
      </c>
      <c r="K26" s="16">
        <v>79</v>
      </c>
      <c r="L26" s="16">
        <v>4910</v>
      </c>
    </row>
    <row r="27" spans="2:12" x14ac:dyDescent="0.2">
      <c r="B27" s="5" t="s">
        <v>70</v>
      </c>
      <c r="C27" s="28">
        <v>29806</v>
      </c>
      <c r="D27" s="17">
        <f>SUM(E27:H27)</f>
        <v>27435</v>
      </c>
      <c r="E27" s="16">
        <v>27145</v>
      </c>
      <c r="F27" s="16">
        <v>71</v>
      </c>
      <c r="G27" s="16">
        <v>75</v>
      </c>
      <c r="H27" s="16">
        <v>144</v>
      </c>
      <c r="I27" s="16">
        <v>1547</v>
      </c>
      <c r="J27" s="16">
        <v>758</v>
      </c>
      <c r="K27" s="16">
        <v>64</v>
      </c>
      <c r="L27" s="16">
        <v>256</v>
      </c>
    </row>
    <row r="28" spans="2:12" x14ac:dyDescent="0.2">
      <c r="C28" s="11"/>
    </row>
    <row r="29" spans="2:12" x14ac:dyDescent="0.2">
      <c r="B29" s="5" t="s">
        <v>69</v>
      </c>
      <c r="C29" s="28">
        <v>30351</v>
      </c>
      <c r="D29" s="17">
        <f>SUM(E29:H29)</f>
        <v>28653</v>
      </c>
      <c r="E29" s="16">
        <v>28430</v>
      </c>
      <c r="F29" s="16">
        <v>54</v>
      </c>
      <c r="G29" s="16">
        <v>16</v>
      </c>
      <c r="H29" s="16">
        <v>153</v>
      </c>
      <c r="I29" s="16">
        <v>1124</v>
      </c>
      <c r="J29" s="16">
        <v>508</v>
      </c>
      <c r="K29" s="16">
        <v>59</v>
      </c>
      <c r="L29" s="16">
        <v>43</v>
      </c>
    </row>
    <row r="30" spans="2:12" x14ac:dyDescent="0.2">
      <c r="B30" s="5" t="s">
        <v>68</v>
      </c>
      <c r="C30" s="28">
        <v>31645</v>
      </c>
      <c r="D30" s="17">
        <f>SUM(E30:H30)</f>
        <v>30264</v>
      </c>
      <c r="E30" s="16">
        <v>30015</v>
      </c>
      <c r="F30" s="16">
        <v>69</v>
      </c>
      <c r="G30" s="16">
        <v>10</v>
      </c>
      <c r="H30" s="16">
        <v>170</v>
      </c>
      <c r="I30" s="16">
        <v>849</v>
      </c>
      <c r="J30" s="16">
        <v>495</v>
      </c>
      <c r="K30" s="16">
        <v>38</v>
      </c>
      <c r="L30" s="16">
        <v>20</v>
      </c>
    </row>
    <row r="31" spans="2:12" x14ac:dyDescent="0.2">
      <c r="B31" s="5" t="s">
        <v>67</v>
      </c>
      <c r="C31" s="28">
        <v>36426</v>
      </c>
      <c r="D31" s="17">
        <f>SUM(E31:H31)</f>
        <v>34612</v>
      </c>
      <c r="E31" s="16">
        <v>34290</v>
      </c>
      <c r="F31" s="16">
        <v>89</v>
      </c>
      <c r="G31" s="16">
        <v>1</v>
      </c>
      <c r="H31" s="16">
        <v>232</v>
      </c>
      <c r="I31" s="16">
        <v>1086</v>
      </c>
      <c r="J31" s="16">
        <v>679</v>
      </c>
      <c r="K31" s="16">
        <v>57</v>
      </c>
      <c r="L31" s="16">
        <v>18</v>
      </c>
    </row>
    <row r="32" spans="2:12" x14ac:dyDescent="0.2">
      <c r="C32" s="11"/>
    </row>
    <row r="33" spans="2:12" x14ac:dyDescent="0.2">
      <c r="B33" s="5" t="s">
        <v>66</v>
      </c>
      <c r="C33" s="28">
        <v>43977</v>
      </c>
      <c r="D33" s="17">
        <f>SUM(E33:H33)</f>
        <v>41580</v>
      </c>
      <c r="E33" s="16">
        <v>41069</v>
      </c>
      <c r="F33" s="16">
        <v>112</v>
      </c>
      <c r="G33" s="16">
        <v>2</v>
      </c>
      <c r="H33" s="16">
        <v>397</v>
      </c>
      <c r="I33" s="16">
        <v>1399</v>
      </c>
      <c r="J33" s="16">
        <v>963</v>
      </c>
      <c r="K33" s="16">
        <v>95</v>
      </c>
      <c r="L33" s="16">
        <v>10</v>
      </c>
    </row>
    <row r="34" spans="2:12" x14ac:dyDescent="0.2">
      <c r="B34" s="5" t="s">
        <v>65</v>
      </c>
      <c r="C34" s="28">
        <v>37206</v>
      </c>
      <c r="D34" s="17">
        <f>SUM(E34:H34)</f>
        <v>34694</v>
      </c>
      <c r="E34" s="16">
        <v>34189</v>
      </c>
      <c r="F34" s="16">
        <v>107</v>
      </c>
      <c r="G34" s="16">
        <v>2</v>
      </c>
      <c r="H34" s="16">
        <v>396</v>
      </c>
      <c r="I34" s="16">
        <v>1322</v>
      </c>
      <c r="J34" s="16">
        <v>1156</v>
      </c>
      <c r="K34" s="16">
        <v>112</v>
      </c>
      <c r="L34" s="16">
        <v>7</v>
      </c>
    </row>
    <row r="35" spans="2:12" x14ac:dyDescent="0.2">
      <c r="B35" s="5" t="s">
        <v>64</v>
      </c>
      <c r="C35" s="28">
        <v>33644</v>
      </c>
      <c r="D35" s="17">
        <f>SUM(E35:H35)</f>
        <v>29955</v>
      </c>
      <c r="E35" s="16">
        <v>29179</v>
      </c>
      <c r="F35" s="16">
        <v>199</v>
      </c>
      <c r="G35" s="27" t="s">
        <v>57</v>
      </c>
      <c r="H35" s="16">
        <v>577</v>
      </c>
      <c r="I35" s="16">
        <v>1646</v>
      </c>
      <c r="J35" s="16">
        <v>2006</v>
      </c>
      <c r="K35" s="16">
        <v>231</v>
      </c>
      <c r="L35" s="16">
        <v>3</v>
      </c>
    </row>
    <row r="36" spans="2:12" x14ac:dyDescent="0.2">
      <c r="C36" s="11"/>
    </row>
    <row r="37" spans="2:12" x14ac:dyDescent="0.2">
      <c r="B37" s="5" t="s">
        <v>63</v>
      </c>
      <c r="C37" s="28">
        <v>34025</v>
      </c>
      <c r="D37" s="17">
        <f>SUM(E37:H37)</f>
        <v>22327</v>
      </c>
      <c r="E37" s="16">
        <v>21107</v>
      </c>
      <c r="F37" s="16">
        <v>610</v>
      </c>
      <c r="G37" s="16">
        <v>1</v>
      </c>
      <c r="H37" s="16">
        <v>609</v>
      </c>
      <c r="I37" s="16">
        <v>3001</v>
      </c>
      <c r="J37" s="16">
        <v>8618</v>
      </c>
      <c r="K37" s="16">
        <v>908</v>
      </c>
      <c r="L37" s="16">
        <v>4</v>
      </c>
    </row>
    <row r="38" spans="2:12" x14ac:dyDescent="0.2">
      <c r="B38" s="5" t="s">
        <v>62</v>
      </c>
      <c r="C38" s="28">
        <v>30992</v>
      </c>
      <c r="D38" s="17">
        <f>SUM(E38:H38)</f>
        <v>16354</v>
      </c>
      <c r="E38" s="16">
        <v>15104</v>
      </c>
      <c r="F38" s="16">
        <v>690</v>
      </c>
      <c r="G38" s="16">
        <v>1</v>
      </c>
      <c r="H38" s="16">
        <v>559</v>
      </c>
      <c r="I38" s="16">
        <v>1165</v>
      </c>
      <c r="J38" s="16">
        <v>13394</v>
      </c>
      <c r="K38" s="16">
        <v>1243</v>
      </c>
      <c r="L38" s="16">
        <v>5</v>
      </c>
    </row>
    <row r="39" spans="2:12" x14ac:dyDescent="0.2">
      <c r="B39" s="5" t="s">
        <v>61</v>
      </c>
      <c r="C39" s="28">
        <v>20304</v>
      </c>
      <c r="D39" s="17">
        <f>SUM(E39:H39)</f>
        <v>8613</v>
      </c>
      <c r="E39" s="16">
        <v>7792</v>
      </c>
      <c r="F39" s="16">
        <v>508</v>
      </c>
      <c r="G39" s="27" t="s">
        <v>57</v>
      </c>
      <c r="H39" s="16">
        <v>313</v>
      </c>
      <c r="I39" s="16">
        <v>331</v>
      </c>
      <c r="J39" s="16">
        <v>11336</v>
      </c>
      <c r="K39" s="16">
        <v>867</v>
      </c>
      <c r="L39" s="27" t="s">
        <v>57</v>
      </c>
    </row>
    <row r="40" spans="2:12" x14ac:dyDescent="0.2">
      <c r="C40" s="11"/>
    </row>
    <row r="41" spans="2:12" x14ac:dyDescent="0.2">
      <c r="B41" s="5" t="s">
        <v>60</v>
      </c>
      <c r="C41" s="28">
        <v>13551</v>
      </c>
      <c r="D41" s="17">
        <f>SUM(E41:H41)</f>
        <v>4181</v>
      </c>
      <c r="E41" s="16">
        <v>3712</v>
      </c>
      <c r="F41" s="16">
        <v>300</v>
      </c>
      <c r="G41" s="27" t="s">
        <v>57</v>
      </c>
      <c r="H41" s="16">
        <v>169</v>
      </c>
      <c r="I41" s="16">
        <v>102</v>
      </c>
      <c r="J41" s="16">
        <v>9243</v>
      </c>
      <c r="K41" s="16">
        <v>531</v>
      </c>
      <c r="L41" s="16">
        <v>1</v>
      </c>
    </row>
    <row r="42" spans="2:12" x14ac:dyDescent="0.2">
      <c r="B42" s="5" t="s">
        <v>59</v>
      </c>
      <c r="C42" s="28">
        <v>8632</v>
      </c>
      <c r="D42" s="17">
        <f>SUM(E42:H42)</f>
        <v>1659</v>
      </c>
      <c r="E42" s="16">
        <v>1364</v>
      </c>
      <c r="F42" s="16">
        <v>181</v>
      </c>
      <c r="G42" s="27" t="s">
        <v>57</v>
      </c>
      <c r="H42" s="16">
        <v>114</v>
      </c>
      <c r="I42" s="16">
        <v>40</v>
      </c>
      <c r="J42" s="16">
        <v>6914</v>
      </c>
      <c r="K42" s="16">
        <v>306</v>
      </c>
      <c r="L42" s="16">
        <v>1</v>
      </c>
    </row>
    <row r="43" spans="2:12" x14ac:dyDescent="0.2">
      <c r="B43" s="5" t="s">
        <v>58</v>
      </c>
      <c r="C43" s="28">
        <v>5204</v>
      </c>
      <c r="D43" s="17">
        <f>SUM(E43:H43)</f>
        <v>443</v>
      </c>
      <c r="E43" s="16">
        <v>357</v>
      </c>
      <c r="F43" s="16">
        <v>55</v>
      </c>
      <c r="G43" s="27" t="s">
        <v>57</v>
      </c>
      <c r="H43" s="16">
        <v>31</v>
      </c>
      <c r="I43" s="16">
        <v>7</v>
      </c>
      <c r="J43" s="16">
        <v>4739</v>
      </c>
      <c r="K43" s="16">
        <v>138</v>
      </c>
      <c r="L43" s="27" t="s">
        <v>57</v>
      </c>
    </row>
    <row r="44" spans="2:12" x14ac:dyDescent="0.2">
      <c r="B44" s="10"/>
      <c r="C44" s="25"/>
      <c r="D44" s="10"/>
      <c r="E44" s="10"/>
      <c r="F44" s="10"/>
      <c r="G44" s="10"/>
      <c r="H44" s="10"/>
      <c r="I44" s="10"/>
      <c r="J44" s="10"/>
      <c r="K44" s="10"/>
      <c r="L44" s="10"/>
    </row>
    <row r="45" spans="2:12" x14ac:dyDescent="0.2">
      <c r="C45" s="2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">
      <c r="B46" s="1" t="s">
        <v>73</v>
      </c>
      <c r="C46" s="2">
        <f>SUM(C48:C66)</f>
        <v>481505</v>
      </c>
      <c r="D46" s="4">
        <f>SUM(D48:D66)</f>
        <v>210432</v>
      </c>
      <c r="E46" s="4">
        <f>SUM(E48:E66)</f>
        <v>125050</v>
      </c>
      <c r="F46" s="4">
        <f>SUM(F48:F66)</f>
        <v>81706</v>
      </c>
      <c r="G46" s="4">
        <f>SUM(G48:G66)</f>
        <v>1624</v>
      </c>
      <c r="H46" s="4">
        <f>SUM(H48:H66)</f>
        <v>2052</v>
      </c>
      <c r="I46" s="4">
        <f>SUM(I48:I66)</f>
        <v>7648</v>
      </c>
      <c r="J46" s="4">
        <f>SUM(J48:J66)</f>
        <v>262624</v>
      </c>
      <c r="K46" s="4">
        <f>SUM(K48:K66)</f>
        <v>169557</v>
      </c>
      <c r="L46" s="4">
        <f>SUM(L48:L66)</f>
        <v>30708</v>
      </c>
    </row>
    <row r="47" spans="2:12" x14ac:dyDescent="0.2">
      <c r="C47" s="2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">
      <c r="B48" s="5" t="s">
        <v>72</v>
      </c>
      <c r="C48" s="28">
        <v>32697</v>
      </c>
      <c r="D48" s="17">
        <f>SUM(E48:H48)</f>
        <v>4085</v>
      </c>
      <c r="E48" s="16">
        <v>2987</v>
      </c>
      <c r="F48" s="16">
        <v>178</v>
      </c>
      <c r="G48" s="16">
        <v>895</v>
      </c>
      <c r="H48" s="16">
        <v>25</v>
      </c>
      <c r="I48" s="16">
        <v>661</v>
      </c>
      <c r="J48" s="16">
        <v>27859</v>
      </c>
      <c r="K48" s="16">
        <v>727</v>
      </c>
      <c r="L48" s="16">
        <v>26951</v>
      </c>
    </row>
    <row r="49" spans="2:12" x14ac:dyDescent="0.2">
      <c r="B49" s="5" t="s">
        <v>71</v>
      </c>
      <c r="C49" s="28">
        <v>34755</v>
      </c>
      <c r="D49" s="17">
        <f>SUM(E49:H49)</f>
        <v>23782</v>
      </c>
      <c r="E49" s="16">
        <v>21596</v>
      </c>
      <c r="F49" s="16">
        <v>1410</v>
      </c>
      <c r="G49" s="16">
        <v>634</v>
      </c>
      <c r="H49" s="16">
        <v>142</v>
      </c>
      <c r="I49" s="16">
        <v>1895</v>
      </c>
      <c r="J49" s="16">
        <v>9008</v>
      </c>
      <c r="K49" s="16">
        <v>5236</v>
      </c>
      <c r="L49" s="16">
        <v>3478</v>
      </c>
    </row>
    <row r="50" spans="2:12" x14ac:dyDescent="0.2">
      <c r="B50" s="5" t="s">
        <v>70</v>
      </c>
      <c r="C50" s="28">
        <v>33361</v>
      </c>
      <c r="D50" s="17">
        <f>SUM(E50:H50)</f>
        <v>18315</v>
      </c>
      <c r="E50" s="16">
        <v>14441</v>
      </c>
      <c r="F50" s="16">
        <v>3494</v>
      </c>
      <c r="G50" s="16">
        <v>46</v>
      </c>
      <c r="H50" s="16">
        <v>334</v>
      </c>
      <c r="I50" s="16">
        <v>1244</v>
      </c>
      <c r="J50" s="16">
        <v>13744</v>
      </c>
      <c r="K50" s="16">
        <v>13238</v>
      </c>
      <c r="L50" s="16">
        <v>155</v>
      </c>
    </row>
    <row r="51" spans="2:12" x14ac:dyDescent="0.2">
      <c r="C51" s="11"/>
    </row>
    <row r="52" spans="2:12" x14ac:dyDescent="0.2">
      <c r="B52" s="5" t="s">
        <v>69</v>
      </c>
      <c r="C52" s="28">
        <v>33880</v>
      </c>
      <c r="D52" s="17">
        <f>SUM(E52:H52)</f>
        <v>16158</v>
      </c>
      <c r="E52" s="16">
        <v>9313</v>
      </c>
      <c r="F52" s="16">
        <v>6477</v>
      </c>
      <c r="G52" s="16">
        <v>27</v>
      </c>
      <c r="H52" s="16">
        <v>341</v>
      </c>
      <c r="I52" s="16">
        <v>706</v>
      </c>
      <c r="J52" s="16">
        <v>16981</v>
      </c>
      <c r="K52" s="16">
        <v>16600</v>
      </c>
      <c r="L52" s="16">
        <v>50</v>
      </c>
    </row>
    <row r="53" spans="2:12" x14ac:dyDescent="0.2">
      <c r="B53" s="5" t="s">
        <v>68</v>
      </c>
      <c r="C53" s="28">
        <v>33136</v>
      </c>
      <c r="D53" s="17">
        <f>SUM(E53:H53)</f>
        <v>19026</v>
      </c>
      <c r="E53" s="16">
        <v>9648</v>
      </c>
      <c r="F53" s="16">
        <v>9195</v>
      </c>
      <c r="G53" s="16">
        <v>9</v>
      </c>
      <c r="H53" s="16">
        <v>174</v>
      </c>
      <c r="I53" s="16">
        <v>523</v>
      </c>
      <c r="J53" s="16">
        <v>13564</v>
      </c>
      <c r="K53" s="16">
        <v>13273</v>
      </c>
      <c r="L53" s="16">
        <v>24</v>
      </c>
    </row>
    <row r="54" spans="2:12" x14ac:dyDescent="0.2">
      <c r="B54" s="5" t="s">
        <v>67</v>
      </c>
      <c r="C54" s="28">
        <v>37618</v>
      </c>
      <c r="D54" s="17">
        <f>SUM(E54:H54)</f>
        <v>23798</v>
      </c>
      <c r="E54" s="16">
        <v>12321</v>
      </c>
      <c r="F54" s="16">
        <v>11319</v>
      </c>
      <c r="G54" s="16">
        <v>7</v>
      </c>
      <c r="H54" s="16">
        <v>151</v>
      </c>
      <c r="I54" s="16">
        <v>510</v>
      </c>
      <c r="J54" s="16">
        <v>13280</v>
      </c>
      <c r="K54" s="16">
        <v>12899</v>
      </c>
      <c r="L54" s="16">
        <v>12</v>
      </c>
    </row>
    <row r="55" spans="2:12" x14ac:dyDescent="0.2">
      <c r="C55" s="11"/>
    </row>
    <row r="56" spans="2:12" x14ac:dyDescent="0.2">
      <c r="B56" s="5" t="s">
        <v>66</v>
      </c>
      <c r="C56" s="28">
        <v>45337</v>
      </c>
      <c r="D56" s="17">
        <f>SUM(E56:H56)</f>
        <v>29178</v>
      </c>
      <c r="E56" s="16">
        <v>15595</v>
      </c>
      <c r="F56" s="16">
        <v>13372</v>
      </c>
      <c r="G56" s="16">
        <v>2</v>
      </c>
      <c r="H56" s="16">
        <v>209</v>
      </c>
      <c r="I56" s="16">
        <v>631</v>
      </c>
      <c r="J56" s="16">
        <v>15490</v>
      </c>
      <c r="K56" s="16">
        <v>14986</v>
      </c>
      <c r="L56" s="16">
        <v>12</v>
      </c>
    </row>
    <row r="57" spans="2:12" x14ac:dyDescent="0.2">
      <c r="B57" s="5" t="s">
        <v>65</v>
      </c>
      <c r="C57" s="28">
        <v>39695</v>
      </c>
      <c r="D57" s="17">
        <f>SUM(E57:H57)</f>
        <v>24096</v>
      </c>
      <c r="E57" s="16">
        <v>13538</v>
      </c>
      <c r="F57" s="16">
        <v>10387</v>
      </c>
      <c r="G57" s="16">
        <v>1</v>
      </c>
      <c r="H57" s="16">
        <v>170</v>
      </c>
      <c r="I57" s="16">
        <v>451</v>
      </c>
      <c r="J57" s="16">
        <v>15122</v>
      </c>
      <c r="K57" s="16">
        <v>14462</v>
      </c>
      <c r="L57" s="16">
        <v>3</v>
      </c>
    </row>
    <row r="58" spans="2:12" x14ac:dyDescent="0.2">
      <c r="B58" s="5" t="s">
        <v>64</v>
      </c>
      <c r="C58" s="28">
        <v>36194</v>
      </c>
      <c r="D58" s="17">
        <f>SUM(E58:H58)</f>
        <v>18932</v>
      </c>
      <c r="E58" s="16">
        <v>10667</v>
      </c>
      <c r="F58" s="16">
        <v>8087</v>
      </c>
      <c r="G58" s="27" t="s">
        <v>57</v>
      </c>
      <c r="H58" s="16">
        <v>178</v>
      </c>
      <c r="I58" s="16">
        <v>458</v>
      </c>
      <c r="J58" s="16">
        <v>16779</v>
      </c>
      <c r="K58" s="16">
        <v>15448</v>
      </c>
      <c r="L58" s="16">
        <v>4</v>
      </c>
    </row>
    <row r="59" spans="2:12" x14ac:dyDescent="0.2">
      <c r="C59" s="11"/>
    </row>
    <row r="60" spans="2:12" x14ac:dyDescent="0.2">
      <c r="B60" s="5" t="s">
        <v>63</v>
      </c>
      <c r="C60" s="28">
        <v>37940</v>
      </c>
      <c r="D60" s="17">
        <f>SUM(E60:H60)</f>
        <v>14314</v>
      </c>
      <c r="E60" s="16">
        <v>6963</v>
      </c>
      <c r="F60" s="16">
        <v>7217</v>
      </c>
      <c r="G60" s="16">
        <v>1</v>
      </c>
      <c r="H60" s="16">
        <v>133</v>
      </c>
      <c r="I60" s="16">
        <v>320</v>
      </c>
      <c r="J60" s="16">
        <v>23264</v>
      </c>
      <c r="K60" s="16">
        <v>19442</v>
      </c>
      <c r="L60" s="16">
        <v>3</v>
      </c>
    </row>
    <row r="61" spans="2:12" x14ac:dyDescent="0.2">
      <c r="B61" s="5" t="s">
        <v>62</v>
      </c>
      <c r="C61" s="28">
        <v>35424</v>
      </c>
      <c r="D61" s="17">
        <f>SUM(E61:H61)</f>
        <v>9806</v>
      </c>
      <c r="E61" s="16">
        <v>4307</v>
      </c>
      <c r="F61" s="16">
        <v>5407</v>
      </c>
      <c r="G61" s="16">
        <v>1</v>
      </c>
      <c r="H61" s="16">
        <v>91</v>
      </c>
      <c r="I61" s="16">
        <v>142</v>
      </c>
      <c r="J61" s="16">
        <v>25433</v>
      </c>
      <c r="K61" s="16">
        <v>17675</v>
      </c>
      <c r="L61" s="16">
        <v>6</v>
      </c>
    </row>
    <row r="62" spans="2:12" x14ac:dyDescent="0.2">
      <c r="B62" s="5" t="s">
        <v>61</v>
      </c>
      <c r="C62" s="28">
        <v>29719</v>
      </c>
      <c r="D62" s="17">
        <f>SUM(E62:H62)</f>
        <v>5576</v>
      </c>
      <c r="E62" s="16">
        <v>2316</v>
      </c>
      <c r="F62" s="16">
        <v>3206</v>
      </c>
      <c r="G62" s="27" t="s">
        <v>57</v>
      </c>
      <c r="H62" s="16">
        <v>54</v>
      </c>
      <c r="I62" s="16">
        <v>58</v>
      </c>
      <c r="J62" s="16">
        <v>24025</v>
      </c>
      <c r="K62" s="16">
        <v>12798</v>
      </c>
      <c r="L62" s="16">
        <v>1</v>
      </c>
    </row>
    <row r="63" spans="2:12" x14ac:dyDescent="0.2">
      <c r="C63" s="11"/>
    </row>
    <row r="64" spans="2:12" x14ac:dyDescent="0.2">
      <c r="B64" s="5" t="s">
        <v>60</v>
      </c>
      <c r="C64" s="28">
        <v>22168</v>
      </c>
      <c r="D64" s="17">
        <f>SUM(E64:H64)</f>
        <v>2259</v>
      </c>
      <c r="E64" s="16">
        <v>924</v>
      </c>
      <c r="F64" s="16">
        <v>1310</v>
      </c>
      <c r="G64" s="16">
        <v>1</v>
      </c>
      <c r="H64" s="16">
        <v>24</v>
      </c>
      <c r="I64" s="16">
        <v>23</v>
      </c>
      <c r="J64" s="16">
        <v>19819</v>
      </c>
      <c r="K64" s="16">
        <v>7676</v>
      </c>
      <c r="L64" s="16">
        <v>4</v>
      </c>
    </row>
    <row r="65" spans="1:12" x14ac:dyDescent="0.2">
      <c r="B65" s="5" t="s">
        <v>59</v>
      </c>
      <c r="C65" s="28">
        <v>16880</v>
      </c>
      <c r="D65" s="17">
        <f>SUM(E65:H65)</f>
        <v>868</v>
      </c>
      <c r="E65" s="16">
        <v>342</v>
      </c>
      <c r="F65" s="16">
        <v>508</v>
      </c>
      <c r="G65" s="27" t="s">
        <v>57</v>
      </c>
      <c r="H65" s="16">
        <v>18</v>
      </c>
      <c r="I65" s="16">
        <v>18</v>
      </c>
      <c r="J65" s="16">
        <v>15902</v>
      </c>
      <c r="K65" s="16">
        <v>3794</v>
      </c>
      <c r="L65" s="16">
        <v>2</v>
      </c>
    </row>
    <row r="66" spans="1:12" x14ac:dyDescent="0.2">
      <c r="B66" s="5" t="s">
        <v>58</v>
      </c>
      <c r="C66" s="28">
        <v>12701</v>
      </c>
      <c r="D66" s="17">
        <f>SUM(E66:H66)</f>
        <v>239</v>
      </c>
      <c r="E66" s="16">
        <v>92</v>
      </c>
      <c r="F66" s="16">
        <v>139</v>
      </c>
      <c r="G66" s="27" t="s">
        <v>57</v>
      </c>
      <c r="H66" s="16">
        <v>8</v>
      </c>
      <c r="I66" s="16">
        <v>8</v>
      </c>
      <c r="J66" s="16">
        <v>12354</v>
      </c>
      <c r="K66" s="16">
        <v>1303</v>
      </c>
      <c r="L66" s="16">
        <v>3</v>
      </c>
    </row>
    <row r="67" spans="1:12" ht="18" thickBot="1" x14ac:dyDescent="0.25">
      <c r="B67" s="7"/>
      <c r="C67" s="18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2">
      <c r="C68" s="5" t="s">
        <v>55</v>
      </c>
    </row>
    <row r="69" spans="1:12" x14ac:dyDescent="0.2">
      <c r="C69" s="5" t="s">
        <v>21</v>
      </c>
    </row>
    <row r="70" spans="1:12" x14ac:dyDescent="0.2">
      <c r="A70" s="5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13.69921875" style="6" customWidth="1"/>
    <col min="3" max="3" width="12.69921875" style="6" customWidth="1"/>
    <col min="4" max="4" width="11.69921875" style="6" customWidth="1"/>
    <col min="5" max="6" width="10.69921875" style="6"/>
    <col min="7" max="8" width="12.69921875" style="6" customWidth="1"/>
    <col min="9" max="9" width="10.69921875" style="6"/>
    <col min="10" max="10" width="9.69921875" style="6" customWidth="1"/>
    <col min="11" max="16384" width="10.69921875" style="6"/>
  </cols>
  <sheetData>
    <row r="1" spans="1:10" x14ac:dyDescent="0.2">
      <c r="A1" s="5"/>
    </row>
    <row r="6" spans="1:10" x14ac:dyDescent="0.2">
      <c r="D6" s="1" t="s">
        <v>135</v>
      </c>
    </row>
    <row r="7" spans="1:10" ht="18" thickBot="1" x14ac:dyDescent="0.25">
      <c r="B7" s="7"/>
      <c r="C7" s="7"/>
      <c r="D7" s="7"/>
      <c r="E7" s="8" t="s">
        <v>134</v>
      </c>
      <c r="F7" s="7"/>
      <c r="G7" s="7"/>
      <c r="H7" s="7"/>
      <c r="I7" s="7"/>
      <c r="J7" s="38" t="s">
        <v>133</v>
      </c>
    </row>
    <row r="8" spans="1:10" x14ac:dyDescent="0.2">
      <c r="D8" s="9" t="s">
        <v>132</v>
      </c>
      <c r="E8" s="10"/>
      <c r="F8" s="10"/>
      <c r="G8" s="10"/>
      <c r="H8" s="10"/>
      <c r="I8" s="10"/>
      <c r="J8" s="10"/>
    </row>
    <row r="9" spans="1:10" x14ac:dyDescent="0.2">
      <c r="D9" s="9" t="s">
        <v>131</v>
      </c>
      <c r="E9" s="11"/>
      <c r="F9" s="11"/>
      <c r="G9" s="9" t="s">
        <v>130</v>
      </c>
      <c r="H9" s="9" t="s">
        <v>129</v>
      </c>
      <c r="I9" s="9" t="s">
        <v>128</v>
      </c>
      <c r="J9" s="9" t="s">
        <v>35</v>
      </c>
    </row>
    <row r="10" spans="1:10" x14ac:dyDescent="0.2">
      <c r="B10" s="10"/>
      <c r="C10" s="10"/>
      <c r="D10" s="13" t="s">
        <v>127</v>
      </c>
      <c r="E10" s="14" t="s">
        <v>126</v>
      </c>
      <c r="F10" s="14" t="s">
        <v>125</v>
      </c>
      <c r="G10" s="14" t="s">
        <v>37</v>
      </c>
      <c r="H10" s="14" t="s">
        <v>37</v>
      </c>
      <c r="I10" s="14" t="s">
        <v>124</v>
      </c>
      <c r="J10" s="14" t="s">
        <v>123</v>
      </c>
    </row>
    <row r="11" spans="1:10" x14ac:dyDescent="0.2">
      <c r="D11" s="11"/>
    </row>
    <row r="12" spans="1:10" x14ac:dyDescent="0.2">
      <c r="B12" s="1" t="s">
        <v>122</v>
      </c>
      <c r="C12" s="4"/>
      <c r="D12" s="2">
        <f>SUM(D14:D30)</f>
        <v>521584</v>
      </c>
      <c r="E12" s="4">
        <f>SUM(E14:E30)</f>
        <v>349991</v>
      </c>
      <c r="F12" s="4">
        <f>SUM(F14:F30)</f>
        <v>21206</v>
      </c>
      <c r="G12" s="4">
        <f>SUM(G14:G30)</f>
        <v>24560</v>
      </c>
      <c r="H12" s="4">
        <f>SUM(H14:H30)</f>
        <v>66173</v>
      </c>
      <c r="I12" s="4">
        <f>SUM(I14:I30)</f>
        <v>55756</v>
      </c>
      <c r="J12" s="4">
        <f>SUM(J14:J30)</f>
        <v>3836</v>
      </c>
    </row>
    <row r="13" spans="1:10" x14ac:dyDescent="0.2">
      <c r="D13" s="11"/>
    </row>
    <row r="14" spans="1:10" x14ac:dyDescent="0.2">
      <c r="B14" s="5" t="s">
        <v>116</v>
      </c>
      <c r="D14" s="15">
        <f>D34+D54</f>
        <v>53426</v>
      </c>
      <c r="E14" s="17">
        <f>E34+E54</f>
        <v>1677</v>
      </c>
      <c r="F14" s="17">
        <f>F34+F54</f>
        <v>67</v>
      </c>
      <c r="G14" s="17">
        <f>G34+G54</f>
        <v>397</v>
      </c>
      <c r="H14" s="17">
        <f>H34+H54</f>
        <v>26337</v>
      </c>
      <c r="I14" s="17">
        <f>I34+I54</f>
        <v>24934</v>
      </c>
      <c r="J14" s="24" t="s">
        <v>119</v>
      </c>
    </row>
    <row r="15" spans="1:10" x14ac:dyDescent="0.2">
      <c r="B15" s="5" t="s">
        <v>115</v>
      </c>
      <c r="D15" s="15">
        <f>D35+D55</f>
        <v>2078</v>
      </c>
      <c r="E15" s="17">
        <f>E35+E55</f>
        <v>1187</v>
      </c>
      <c r="F15" s="17">
        <f>F35+F55</f>
        <v>58</v>
      </c>
      <c r="G15" s="17">
        <f>G35+G55</f>
        <v>134</v>
      </c>
      <c r="H15" s="17">
        <f>H35+H55</f>
        <v>497</v>
      </c>
      <c r="I15" s="17">
        <f>I35+I55</f>
        <v>202</v>
      </c>
      <c r="J15" s="24" t="s">
        <v>119</v>
      </c>
    </row>
    <row r="16" spans="1:10" x14ac:dyDescent="0.2">
      <c r="B16" s="5" t="s">
        <v>114</v>
      </c>
      <c r="D16" s="15">
        <f>D36+D56</f>
        <v>5319</v>
      </c>
      <c r="E16" s="17">
        <f>E36+E56</f>
        <v>1613</v>
      </c>
      <c r="F16" s="17">
        <f>F36+F56</f>
        <v>83</v>
      </c>
      <c r="G16" s="17">
        <f>G36+G56</f>
        <v>498</v>
      </c>
      <c r="H16" s="17">
        <f>H36+H56</f>
        <v>2366</v>
      </c>
      <c r="I16" s="17">
        <f>I36+I56</f>
        <v>758</v>
      </c>
      <c r="J16" s="24" t="s">
        <v>119</v>
      </c>
    </row>
    <row r="17" spans="1:10" x14ac:dyDescent="0.2">
      <c r="D17" s="11"/>
      <c r="J17" s="37"/>
    </row>
    <row r="18" spans="1:10" x14ac:dyDescent="0.2">
      <c r="A18" s="4"/>
      <c r="B18" s="5" t="s">
        <v>113</v>
      </c>
      <c r="D18" s="15">
        <f>D38+D58</f>
        <v>137</v>
      </c>
      <c r="E18" s="17">
        <f>E38+E58</f>
        <v>124</v>
      </c>
      <c r="F18" s="17">
        <f>F38+F58</f>
        <v>8</v>
      </c>
      <c r="G18" s="17">
        <f>G38+G58</f>
        <v>3</v>
      </c>
      <c r="H18" s="17">
        <f>H38+H58</f>
        <v>1</v>
      </c>
      <c r="I18" s="17">
        <f>I38+I58</f>
        <v>1</v>
      </c>
      <c r="J18" s="24" t="s">
        <v>119</v>
      </c>
    </row>
    <row r="19" spans="1:10" x14ac:dyDescent="0.2">
      <c r="B19" s="5" t="s">
        <v>112</v>
      </c>
      <c r="D19" s="15">
        <f>D39+D59</f>
        <v>50642</v>
      </c>
      <c r="E19" s="17">
        <f>E39+E59</f>
        <v>32509</v>
      </c>
      <c r="F19" s="17">
        <f>F39+F59</f>
        <v>3677</v>
      </c>
      <c r="G19" s="17">
        <f>G39+G59</f>
        <v>5133</v>
      </c>
      <c r="H19" s="17">
        <f>H39+H59</f>
        <v>6115</v>
      </c>
      <c r="I19" s="17">
        <f>I39+I59</f>
        <v>3201</v>
      </c>
      <c r="J19" s="24" t="s">
        <v>119</v>
      </c>
    </row>
    <row r="20" spans="1:10" x14ac:dyDescent="0.2">
      <c r="A20" s="4"/>
      <c r="B20" s="5" t="s">
        <v>111</v>
      </c>
      <c r="C20" s="4"/>
      <c r="D20" s="15">
        <f>D40+D60</f>
        <v>96141</v>
      </c>
      <c r="E20" s="17">
        <f>E40+E60</f>
        <v>75574</v>
      </c>
      <c r="F20" s="17">
        <f>F40+F60</f>
        <v>5118</v>
      </c>
      <c r="G20" s="17">
        <f>G40+G60</f>
        <v>3371</v>
      </c>
      <c r="H20" s="17">
        <f>H40+H60</f>
        <v>3825</v>
      </c>
      <c r="I20" s="17">
        <f>I40+I60</f>
        <v>5224</v>
      </c>
      <c r="J20" s="17">
        <f>J40+J60</f>
        <v>3026</v>
      </c>
    </row>
    <row r="21" spans="1:10" x14ac:dyDescent="0.2">
      <c r="D21" s="11"/>
    </row>
    <row r="22" spans="1:10" x14ac:dyDescent="0.2">
      <c r="B22" s="5" t="s">
        <v>110</v>
      </c>
      <c r="D22" s="15">
        <f>D42+D62</f>
        <v>3982</v>
      </c>
      <c r="E22" s="17">
        <f>E42+E62</f>
        <v>3933</v>
      </c>
      <c r="F22" s="17">
        <f>F42+F62</f>
        <v>49</v>
      </c>
      <c r="G22" s="24" t="s">
        <v>121</v>
      </c>
      <c r="H22" s="24" t="s">
        <v>121</v>
      </c>
      <c r="I22" s="24" t="s">
        <v>120</v>
      </c>
      <c r="J22" s="24" t="s">
        <v>119</v>
      </c>
    </row>
    <row r="23" spans="1:10" x14ac:dyDescent="0.2">
      <c r="B23" s="5" t="s">
        <v>109</v>
      </c>
      <c r="D23" s="15">
        <f>D43+D63</f>
        <v>30000</v>
      </c>
      <c r="E23" s="17">
        <f>E43+E63</f>
        <v>26811</v>
      </c>
      <c r="F23" s="17">
        <f>F43+F63</f>
        <v>1245</v>
      </c>
      <c r="G23" s="17">
        <f>G43+G63</f>
        <v>480</v>
      </c>
      <c r="H23" s="17">
        <f>H43+H63</f>
        <v>1033</v>
      </c>
      <c r="I23" s="17">
        <f>I43+I63</f>
        <v>431</v>
      </c>
      <c r="J23" s="24" t="s">
        <v>119</v>
      </c>
    </row>
    <row r="24" spans="1:10" x14ac:dyDescent="0.2">
      <c r="B24" s="5" t="s">
        <v>108</v>
      </c>
      <c r="D24" s="15">
        <f>D44+D64</f>
        <v>111016</v>
      </c>
      <c r="E24" s="17">
        <f>E44+E64</f>
        <v>66623</v>
      </c>
      <c r="F24" s="17">
        <f>F44+F64</f>
        <v>5930</v>
      </c>
      <c r="G24" s="17">
        <f>G44+G64</f>
        <v>8805</v>
      </c>
      <c r="H24" s="17">
        <f>H44+H64</f>
        <v>14707</v>
      </c>
      <c r="I24" s="17">
        <f>I44+I64</f>
        <v>14944</v>
      </c>
      <c r="J24" s="24" t="s">
        <v>119</v>
      </c>
    </row>
    <row r="25" spans="1:10" x14ac:dyDescent="0.2">
      <c r="B25" s="5" t="s">
        <v>107</v>
      </c>
      <c r="D25" s="15">
        <f>D45+D65</f>
        <v>15324</v>
      </c>
      <c r="E25" s="17">
        <f>E45+E65</f>
        <v>14104</v>
      </c>
      <c r="F25" s="17">
        <f>F45+F65</f>
        <v>346</v>
      </c>
      <c r="G25" s="17">
        <f>G45+G65</f>
        <v>141</v>
      </c>
      <c r="H25" s="17">
        <f>H45+H65</f>
        <v>594</v>
      </c>
      <c r="I25" s="17">
        <f>I45+I65</f>
        <v>139</v>
      </c>
      <c r="J25" s="24" t="s">
        <v>119</v>
      </c>
    </row>
    <row r="26" spans="1:10" x14ac:dyDescent="0.2">
      <c r="D26" s="11"/>
      <c r="J26" s="37"/>
    </row>
    <row r="27" spans="1:10" x14ac:dyDescent="0.2">
      <c r="B27" s="5" t="s">
        <v>106</v>
      </c>
      <c r="D27" s="15">
        <f>D47+D67</f>
        <v>3753</v>
      </c>
      <c r="E27" s="17">
        <f>E47+E67</f>
        <v>1945</v>
      </c>
      <c r="F27" s="17">
        <f>F47+F67</f>
        <v>647</v>
      </c>
      <c r="G27" s="17">
        <f>G47+G67</f>
        <v>250</v>
      </c>
      <c r="H27" s="17">
        <f>H47+H67</f>
        <v>732</v>
      </c>
      <c r="I27" s="17">
        <f>I47+I67</f>
        <v>176</v>
      </c>
      <c r="J27" s="24" t="s">
        <v>119</v>
      </c>
    </row>
    <row r="28" spans="1:10" x14ac:dyDescent="0.2">
      <c r="B28" s="5" t="s">
        <v>105</v>
      </c>
      <c r="D28" s="15">
        <f>D48+D68</f>
        <v>125910</v>
      </c>
      <c r="E28" s="17">
        <f>E48+E68</f>
        <v>100563</v>
      </c>
      <c r="F28" s="17">
        <f>F48+F68</f>
        <v>3912</v>
      </c>
      <c r="G28" s="17">
        <f>G48+G68</f>
        <v>5291</v>
      </c>
      <c r="H28" s="17">
        <f>H48+H68</f>
        <v>9695</v>
      </c>
      <c r="I28" s="17">
        <f>I48+I68</f>
        <v>5634</v>
      </c>
      <c r="J28" s="17">
        <f>J48+J68</f>
        <v>810</v>
      </c>
    </row>
    <row r="29" spans="1:10" x14ac:dyDescent="0.2">
      <c r="B29" s="5" t="s">
        <v>104</v>
      </c>
      <c r="D29" s="15">
        <f>D49+D69</f>
        <v>20484</v>
      </c>
      <c r="E29" s="17">
        <f>E49+E69</f>
        <v>20484</v>
      </c>
      <c r="F29" s="24" t="s">
        <v>120</v>
      </c>
      <c r="G29" s="24" t="s">
        <v>121</v>
      </c>
      <c r="H29" s="24" t="s">
        <v>121</v>
      </c>
      <c r="I29" s="24" t="s">
        <v>120</v>
      </c>
      <c r="J29" s="24" t="s">
        <v>119</v>
      </c>
    </row>
    <row r="30" spans="1:10" x14ac:dyDescent="0.2">
      <c r="B30" s="26" t="s">
        <v>103</v>
      </c>
      <c r="C30" s="10"/>
      <c r="D30" s="36">
        <f>D50+D70</f>
        <v>3372</v>
      </c>
      <c r="E30" s="35">
        <f>E50+E70</f>
        <v>2844</v>
      </c>
      <c r="F30" s="35">
        <f>F50+F70</f>
        <v>66</v>
      </c>
      <c r="G30" s="35">
        <f>G50+G70</f>
        <v>57</v>
      </c>
      <c r="H30" s="35">
        <f>H50+H70</f>
        <v>271</v>
      </c>
      <c r="I30" s="35">
        <f>I50+I70</f>
        <v>112</v>
      </c>
      <c r="J30" s="34" t="s">
        <v>119</v>
      </c>
    </row>
    <row r="31" spans="1:10" x14ac:dyDescent="0.2">
      <c r="D31" s="11"/>
    </row>
    <row r="32" spans="1:10" x14ac:dyDescent="0.2">
      <c r="B32" s="1" t="s">
        <v>118</v>
      </c>
      <c r="C32" s="4"/>
      <c r="D32" s="2">
        <f>SUM(D34:D50)</f>
        <v>311152</v>
      </c>
      <c r="E32" s="4">
        <f>SUM(E34:E50)</f>
        <v>210010</v>
      </c>
      <c r="F32" s="4">
        <f>SUM(F34:F50)</f>
        <v>16425</v>
      </c>
      <c r="G32" s="4">
        <f>SUM(G34:G50)</f>
        <v>20588</v>
      </c>
      <c r="H32" s="4">
        <f>SUM(H34:H50)</f>
        <v>53348</v>
      </c>
      <c r="I32" s="4">
        <f>SUM(I34:I50)</f>
        <v>10513</v>
      </c>
      <c r="J32" s="4">
        <f>SUM(J34:J50)</f>
        <v>245</v>
      </c>
    </row>
    <row r="33" spans="2:10" x14ac:dyDescent="0.2">
      <c r="D33" s="11"/>
    </row>
    <row r="34" spans="2:10" x14ac:dyDescent="0.2">
      <c r="B34" s="5" t="s">
        <v>116</v>
      </c>
      <c r="D34" s="28">
        <v>27984</v>
      </c>
      <c r="E34" s="16">
        <v>786</v>
      </c>
      <c r="F34" s="16">
        <v>49</v>
      </c>
      <c r="G34" s="16">
        <v>300</v>
      </c>
      <c r="H34" s="16">
        <v>22603</v>
      </c>
      <c r="I34" s="16">
        <v>4242</v>
      </c>
      <c r="J34" s="27" t="s">
        <v>56</v>
      </c>
    </row>
    <row r="35" spans="2:10" x14ac:dyDescent="0.2">
      <c r="B35" s="5" t="s">
        <v>115</v>
      </c>
      <c r="D35" s="28">
        <v>1750</v>
      </c>
      <c r="E35" s="16">
        <v>1057</v>
      </c>
      <c r="F35" s="16">
        <v>50</v>
      </c>
      <c r="G35" s="16">
        <v>132</v>
      </c>
      <c r="H35" s="16">
        <v>467</v>
      </c>
      <c r="I35" s="16">
        <v>44</v>
      </c>
      <c r="J35" s="27" t="s">
        <v>56</v>
      </c>
    </row>
    <row r="36" spans="2:10" x14ac:dyDescent="0.2">
      <c r="B36" s="5" t="s">
        <v>114</v>
      </c>
      <c r="D36" s="28">
        <v>4600</v>
      </c>
      <c r="E36" s="16">
        <v>1378</v>
      </c>
      <c r="F36" s="16">
        <v>71</v>
      </c>
      <c r="G36" s="16">
        <v>496</v>
      </c>
      <c r="H36" s="16">
        <v>2354</v>
      </c>
      <c r="I36" s="16">
        <v>300</v>
      </c>
      <c r="J36" s="27" t="s">
        <v>56</v>
      </c>
    </row>
    <row r="37" spans="2:10" x14ac:dyDescent="0.2">
      <c r="D37" s="28"/>
      <c r="E37" s="16"/>
      <c r="F37" s="16"/>
      <c r="G37" s="16"/>
      <c r="H37" s="16"/>
      <c r="I37" s="16"/>
      <c r="J37" s="16"/>
    </row>
    <row r="38" spans="2:10" x14ac:dyDescent="0.2">
      <c r="B38" s="5" t="s">
        <v>113</v>
      </c>
      <c r="D38" s="28">
        <v>118</v>
      </c>
      <c r="E38" s="16">
        <v>107</v>
      </c>
      <c r="F38" s="16">
        <v>7</v>
      </c>
      <c r="G38" s="16">
        <v>3</v>
      </c>
      <c r="H38" s="16">
        <v>1</v>
      </c>
      <c r="I38" s="27" t="s">
        <v>56</v>
      </c>
      <c r="J38" s="27" t="s">
        <v>56</v>
      </c>
    </row>
    <row r="39" spans="2:10" x14ac:dyDescent="0.2">
      <c r="B39" s="5" t="s">
        <v>112</v>
      </c>
      <c r="D39" s="28">
        <v>44248</v>
      </c>
      <c r="E39" s="16">
        <v>28828</v>
      </c>
      <c r="F39" s="16">
        <v>2929</v>
      </c>
      <c r="G39" s="16">
        <v>5083</v>
      </c>
      <c r="H39" s="16">
        <v>6100</v>
      </c>
      <c r="I39" s="16">
        <v>1302</v>
      </c>
      <c r="J39" s="27" t="s">
        <v>56</v>
      </c>
    </row>
    <row r="40" spans="2:10" x14ac:dyDescent="0.2">
      <c r="B40" s="5" t="s">
        <v>111</v>
      </c>
      <c r="D40" s="28">
        <v>62267</v>
      </c>
      <c r="E40" s="16">
        <v>50254</v>
      </c>
      <c r="F40" s="16">
        <v>4069</v>
      </c>
      <c r="G40" s="16">
        <v>3153</v>
      </c>
      <c r="H40" s="16">
        <v>3528</v>
      </c>
      <c r="I40" s="16">
        <v>1079</v>
      </c>
      <c r="J40" s="16">
        <v>183</v>
      </c>
    </row>
    <row r="41" spans="2:10" x14ac:dyDescent="0.2">
      <c r="D41" s="28"/>
      <c r="E41" s="16"/>
      <c r="F41" s="16"/>
      <c r="G41" s="16"/>
      <c r="H41" s="16"/>
      <c r="I41" s="16"/>
      <c r="J41" s="16"/>
    </row>
    <row r="42" spans="2:10" x14ac:dyDescent="0.2">
      <c r="B42" s="5" t="s">
        <v>110</v>
      </c>
      <c r="D42" s="28">
        <v>3513</v>
      </c>
      <c r="E42" s="16">
        <v>3464</v>
      </c>
      <c r="F42" s="16">
        <v>49</v>
      </c>
      <c r="G42" s="27" t="s">
        <v>56</v>
      </c>
      <c r="H42" s="27" t="s">
        <v>56</v>
      </c>
      <c r="I42" s="27" t="s">
        <v>56</v>
      </c>
      <c r="J42" s="27" t="s">
        <v>56</v>
      </c>
    </row>
    <row r="43" spans="2:10" x14ac:dyDescent="0.2">
      <c r="B43" s="5" t="s">
        <v>109</v>
      </c>
      <c r="D43" s="28">
        <v>25735</v>
      </c>
      <c r="E43" s="16">
        <v>23099</v>
      </c>
      <c r="F43" s="16">
        <v>1059</v>
      </c>
      <c r="G43" s="16">
        <v>449</v>
      </c>
      <c r="H43" s="16">
        <v>1003</v>
      </c>
      <c r="I43" s="16">
        <v>125</v>
      </c>
      <c r="J43" s="27" t="s">
        <v>56</v>
      </c>
    </row>
    <row r="44" spans="2:10" x14ac:dyDescent="0.2">
      <c r="B44" s="5" t="s">
        <v>108</v>
      </c>
      <c r="D44" s="28">
        <v>54017</v>
      </c>
      <c r="E44" s="16">
        <v>31042</v>
      </c>
      <c r="F44" s="16">
        <v>4362</v>
      </c>
      <c r="G44" s="16">
        <v>6364</v>
      </c>
      <c r="H44" s="16">
        <v>9773</v>
      </c>
      <c r="I44" s="16">
        <v>2474</v>
      </c>
      <c r="J44" s="27" t="s">
        <v>56</v>
      </c>
    </row>
    <row r="45" spans="2:10" x14ac:dyDescent="0.2">
      <c r="B45" s="5" t="s">
        <v>107</v>
      </c>
      <c r="D45" s="28">
        <v>7546</v>
      </c>
      <c r="E45" s="16">
        <v>6659</v>
      </c>
      <c r="F45" s="16">
        <v>290</v>
      </c>
      <c r="G45" s="16">
        <v>116</v>
      </c>
      <c r="H45" s="16">
        <v>462</v>
      </c>
      <c r="I45" s="16">
        <v>19</v>
      </c>
      <c r="J45" s="27" t="s">
        <v>56</v>
      </c>
    </row>
    <row r="46" spans="2:10" x14ac:dyDescent="0.2">
      <c r="D46" s="28"/>
      <c r="E46" s="16"/>
      <c r="F46" s="16"/>
      <c r="G46" s="16"/>
      <c r="H46" s="16"/>
      <c r="I46" s="16"/>
      <c r="J46" s="16"/>
    </row>
    <row r="47" spans="2:10" x14ac:dyDescent="0.2">
      <c r="B47" s="5" t="s">
        <v>106</v>
      </c>
      <c r="D47" s="28">
        <v>2457</v>
      </c>
      <c r="E47" s="16">
        <v>1180</v>
      </c>
      <c r="F47" s="16">
        <v>480</v>
      </c>
      <c r="G47" s="16">
        <v>218</v>
      </c>
      <c r="H47" s="16">
        <v>551</v>
      </c>
      <c r="I47" s="16">
        <v>26</v>
      </c>
      <c r="J47" s="27" t="s">
        <v>56</v>
      </c>
    </row>
    <row r="48" spans="2:10" x14ac:dyDescent="0.2">
      <c r="B48" s="5" t="s">
        <v>105</v>
      </c>
      <c r="D48" s="28">
        <v>59452</v>
      </c>
      <c r="E48" s="16">
        <v>44992</v>
      </c>
      <c r="F48" s="16">
        <v>2968</v>
      </c>
      <c r="G48" s="16">
        <v>4234</v>
      </c>
      <c r="H48" s="16">
        <v>6312</v>
      </c>
      <c r="I48" s="16">
        <v>883</v>
      </c>
      <c r="J48" s="16">
        <v>62</v>
      </c>
    </row>
    <row r="49" spans="2:10" x14ac:dyDescent="0.2">
      <c r="B49" s="5" t="s">
        <v>104</v>
      </c>
      <c r="D49" s="28">
        <v>15546</v>
      </c>
      <c r="E49" s="16">
        <v>15546</v>
      </c>
      <c r="F49" s="27" t="s">
        <v>56</v>
      </c>
      <c r="G49" s="27" t="s">
        <v>56</v>
      </c>
      <c r="H49" s="27" t="s">
        <v>56</v>
      </c>
      <c r="I49" s="27" t="s">
        <v>56</v>
      </c>
      <c r="J49" s="27" t="s">
        <v>56</v>
      </c>
    </row>
    <row r="50" spans="2:10" x14ac:dyDescent="0.2">
      <c r="B50" s="26" t="s">
        <v>103</v>
      </c>
      <c r="C50" s="10"/>
      <c r="D50" s="33">
        <v>1919</v>
      </c>
      <c r="E50" s="32">
        <v>1618</v>
      </c>
      <c r="F50" s="32">
        <v>42</v>
      </c>
      <c r="G50" s="32">
        <v>40</v>
      </c>
      <c r="H50" s="32">
        <v>194</v>
      </c>
      <c r="I50" s="32">
        <v>19</v>
      </c>
      <c r="J50" s="31" t="s">
        <v>56</v>
      </c>
    </row>
    <row r="51" spans="2:10" x14ac:dyDescent="0.2">
      <c r="D51" s="28"/>
      <c r="E51" s="16"/>
      <c r="F51" s="16"/>
      <c r="G51" s="16"/>
      <c r="H51" s="16"/>
      <c r="I51" s="16"/>
      <c r="J51" s="16"/>
    </row>
    <row r="52" spans="2:10" x14ac:dyDescent="0.2">
      <c r="B52" s="1" t="s">
        <v>117</v>
      </c>
      <c r="C52" s="4"/>
      <c r="D52" s="2">
        <f>SUM(D54:D70)</f>
        <v>210432</v>
      </c>
      <c r="E52" s="4">
        <f>SUM(E54:E70)</f>
        <v>139981</v>
      </c>
      <c r="F52" s="4">
        <f>SUM(F54:F70)</f>
        <v>4781</v>
      </c>
      <c r="G52" s="4">
        <f>SUM(G54:G70)</f>
        <v>3972</v>
      </c>
      <c r="H52" s="4">
        <f>SUM(H54:H70)</f>
        <v>12825</v>
      </c>
      <c r="I52" s="4">
        <f>SUM(I54:I70)</f>
        <v>45243</v>
      </c>
      <c r="J52" s="4">
        <f>SUM(J54:J70)</f>
        <v>3591</v>
      </c>
    </row>
    <row r="53" spans="2:10" x14ac:dyDescent="0.2">
      <c r="D53" s="28"/>
      <c r="E53" s="16"/>
      <c r="F53" s="16"/>
      <c r="G53" s="16"/>
      <c r="H53" s="16"/>
      <c r="I53" s="16"/>
      <c r="J53" s="16"/>
    </row>
    <row r="54" spans="2:10" x14ac:dyDescent="0.2">
      <c r="B54" s="5" t="s">
        <v>116</v>
      </c>
      <c r="D54" s="28">
        <v>25442</v>
      </c>
      <c r="E54" s="16">
        <v>891</v>
      </c>
      <c r="F54" s="16">
        <v>18</v>
      </c>
      <c r="G54" s="16">
        <v>97</v>
      </c>
      <c r="H54" s="16">
        <v>3734</v>
      </c>
      <c r="I54" s="16">
        <v>20692</v>
      </c>
      <c r="J54" s="27" t="s">
        <v>56</v>
      </c>
    </row>
    <row r="55" spans="2:10" x14ac:dyDescent="0.2">
      <c r="B55" s="5" t="s">
        <v>115</v>
      </c>
      <c r="D55" s="28">
        <v>328</v>
      </c>
      <c r="E55" s="16">
        <v>130</v>
      </c>
      <c r="F55" s="16">
        <v>8</v>
      </c>
      <c r="G55" s="16">
        <v>2</v>
      </c>
      <c r="H55" s="16">
        <v>30</v>
      </c>
      <c r="I55" s="16">
        <v>158</v>
      </c>
      <c r="J55" s="27" t="s">
        <v>56</v>
      </c>
    </row>
    <row r="56" spans="2:10" x14ac:dyDescent="0.2">
      <c r="B56" s="5" t="s">
        <v>114</v>
      </c>
      <c r="D56" s="28">
        <v>719</v>
      </c>
      <c r="E56" s="16">
        <v>235</v>
      </c>
      <c r="F56" s="16">
        <v>12</v>
      </c>
      <c r="G56" s="16">
        <v>2</v>
      </c>
      <c r="H56" s="16">
        <v>12</v>
      </c>
      <c r="I56" s="16">
        <v>458</v>
      </c>
      <c r="J56" s="27" t="s">
        <v>56</v>
      </c>
    </row>
    <row r="57" spans="2:10" x14ac:dyDescent="0.2">
      <c r="D57" s="28"/>
      <c r="E57" s="16"/>
      <c r="F57" s="16"/>
      <c r="G57" s="16"/>
      <c r="H57" s="16"/>
      <c r="I57" s="16"/>
      <c r="J57" s="16"/>
    </row>
    <row r="58" spans="2:10" x14ac:dyDescent="0.2">
      <c r="B58" s="5" t="s">
        <v>113</v>
      </c>
      <c r="D58" s="28">
        <v>19</v>
      </c>
      <c r="E58" s="16">
        <v>17</v>
      </c>
      <c r="F58" s="16">
        <v>1</v>
      </c>
      <c r="G58" s="27" t="s">
        <v>56</v>
      </c>
      <c r="H58" s="27" t="s">
        <v>56</v>
      </c>
      <c r="I58" s="16">
        <v>1</v>
      </c>
      <c r="J58" s="27" t="s">
        <v>56</v>
      </c>
    </row>
    <row r="59" spans="2:10" x14ac:dyDescent="0.2">
      <c r="B59" s="5" t="s">
        <v>112</v>
      </c>
      <c r="D59" s="28">
        <v>6394</v>
      </c>
      <c r="E59" s="16">
        <v>3681</v>
      </c>
      <c r="F59" s="16">
        <v>748</v>
      </c>
      <c r="G59" s="16">
        <v>50</v>
      </c>
      <c r="H59" s="16">
        <v>15</v>
      </c>
      <c r="I59" s="16">
        <v>1899</v>
      </c>
      <c r="J59" s="27" t="s">
        <v>56</v>
      </c>
    </row>
    <row r="60" spans="2:10" x14ac:dyDescent="0.2">
      <c r="B60" s="5" t="s">
        <v>111</v>
      </c>
      <c r="D60" s="28">
        <v>33874</v>
      </c>
      <c r="E60" s="16">
        <v>25320</v>
      </c>
      <c r="F60" s="16">
        <v>1049</v>
      </c>
      <c r="G60" s="16">
        <v>218</v>
      </c>
      <c r="H60" s="16">
        <v>297</v>
      </c>
      <c r="I60" s="16">
        <v>4145</v>
      </c>
      <c r="J60" s="16">
        <v>2843</v>
      </c>
    </row>
    <row r="61" spans="2:10" x14ac:dyDescent="0.2">
      <c r="D61" s="28"/>
      <c r="E61" s="16"/>
      <c r="F61" s="16"/>
      <c r="G61" s="16"/>
      <c r="H61" s="16"/>
      <c r="I61" s="16"/>
      <c r="J61" s="16"/>
    </row>
    <row r="62" spans="2:10" x14ac:dyDescent="0.2">
      <c r="B62" s="5" t="s">
        <v>110</v>
      </c>
      <c r="D62" s="28">
        <v>469</v>
      </c>
      <c r="E62" s="16">
        <v>469</v>
      </c>
      <c r="F62" s="27" t="s">
        <v>56</v>
      </c>
      <c r="G62" s="27" t="s">
        <v>56</v>
      </c>
      <c r="H62" s="27" t="s">
        <v>56</v>
      </c>
      <c r="I62" s="27" t="s">
        <v>56</v>
      </c>
      <c r="J62" s="27" t="s">
        <v>56</v>
      </c>
    </row>
    <row r="63" spans="2:10" x14ac:dyDescent="0.2">
      <c r="B63" s="5" t="s">
        <v>109</v>
      </c>
      <c r="D63" s="28">
        <v>4265</v>
      </c>
      <c r="E63" s="16">
        <v>3712</v>
      </c>
      <c r="F63" s="16">
        <v>186</v>
      </c>
      <c r="G63" s="16">
        <v>31</v>
      </c>
      <c r="H63" s="16">
        <v>30</v>
      </c>
      <c r="I63" s="16">
        <v>306</v>
      </c>
      <c r="J63" s="27" t="s">
        <v>56</v>
      </c>
    </row>
    <row r="64" spans="2:10" x14ac:dyDescent="0.2">
      <c r="B64" s="5" t="s">
        <v>108</v>
      </c>
      <c r="D64" s="28">
        <v>56999</v>
      </c>
      <c r="E64" s="16">
        <v>35581</v>
      </c>
      <c r="F64" s="16">
        <v>1568</v>
      </c>
      <c r="G64" s="16">
        <v>2441</v>
      </c>
      <c r="H64" s="16">
        <v>4934</v>
      </c>
      <c r="I64" s="16">
        <v>12470</v>
      </c>
      <c r="J64" s="27" t="s">
        <v>56</v>
      </c>
    </row>
    <row r="65" spans="1:10" x14ac:dyDescent="0.2">
      <c r="B65" s="5" t="s">
        <v>107</v>
      </c>
      <c r="D65" s="28">
        <v>7778</v>
      </c>
      <c r="E65" s="16">
        <v>7445</v>
      </c>
      <c r="F65" s="16">
        <v>56</v>
      </c>
      <c r="G65" s="16">
        <v>25</v>
      </c>
      <c r="H65" s="16">
        <v>132</v>
      </c>
      <c r="I65" s="16">
        <v>120</v>
      </c>
      <c r="J65" s="27" t="s">
        <v>56</v>
      </c>
    </row>
    <row r="66" spans="1:10" x14ac:dyDescent="0.2">
      <c r="D66" s="28"/>
      <c r="E66" s="16"/>
      <c r="F66" s="16"/>
      <c r="G66" s="16"/>
      <c r="H66" s="16"/>
      <c r="I66" s="16"/>
      <c r="J66" s="16"/>
    </row>
    <row r="67" spans="1:10" x14ac:dyDescent="0.2">
      <c r="B67" s="5" t="s">
        <v>106</v>
      </c>
      <c r="D67" s="28">
        <v>1296</v>
      </c>
      <c r="E67" s="16">
        <v>765</v>
      </c>
      <c r="F67" s="16">
        <v>167</v>
      </c>
      <c r="G67" s="16">
        <v>32</v>
      </c>
      <c r="H67" s="16">
        <v>181</v>
      </c>
      <c r="I67" s="16">
        <v>150</v>
      </c>
      <c r="J67" s="27" t="s">
        <v>56</v>
      </c>
    </row>
    <row r="68" spans="1:10" x14ac:dyDescent="0.2">
      <c r="B68" s="5" t="s">
        <v>105</v>
      </c>
      <c r="D68" s="28">
        <v>66458</v>
      </c>
      <c r="E68" s="16">
        <v>55571</v>
      </c>
      <c r="F68" s="16">
        <v>944</v>
      </c>
      <c r="G68" s="16">
        <v>1057</v>
      </c>
      <c r="H68" s="16">
        <v>3383</v>
      </c>
      <c r="I68" s="16">
        <v>4751</v>
      </c>
      <c r="J68" s="16">
        <v>748</v>
      </c>
    </row>
    <row r="69" spans="1:10" x14ac:dyDescent="0.2">
      <c r="B69" s="5" t="s">
        <v>104</v>
      </c>
      <c r="D69" s="28">
        <v>4938</v>
      </c>
      <c r="E69" s="16">
        <v>4938</v>
      </c>
      <c r="F69" s="27" t="s">
        <v>56</v>
      </c>
      <c r="G69" s="27" t="s">
        <v>56</v>
      </c>
      <c r="H69" s="27" t="s">
        <v>56</v>
      </c>
      <c r="I69" s="27" t="s">
        <v>56</v>
      </c>
      <c r="J69" s="27" t="s">
        <v>56</v>
      </c>
    </row>
    <row r="70" spans="1:10" x14ac:dyDescent="0.2">
      <c r="B70" s="5" t="s">
        <v>103</v>
      </c>
      <c r="D70" s="28">
        <v>1453</v>
      </c>
      <c r="E70" s="16">
        <v>1226</v>
      </c>
      <c r="F70" s="16">
        <v>24</v>
      </c>
      <c r="G70" s="16">
        <v>17</v>
      </c>
      <c r="H70" s="16">
        <v>77</v>
      </c>
      <c r="I70" s="16">
        <v>93</v>
      </c>
      <c r="J70" s="27" t="s">
        <v>56</v>
      </c>
    </row>
    <row r="71" spans="1:10" ht="18" thickBot="1" x14ac:dyDescent="0.25">
      <c r="B71" s="7"/>
      <c r="C71" s="7"/>
      <c r="D71" s="30"/>
      <c r="E71" s="19"/>
      <c r="F71" s="19"/>
      <c r="G71" s="19"/>
      <c r="H71" s="19"/>
      <c r="I71" s="19"/>
      <c r="J71" s="19"/>
    </row>
    <row r="72" spans="1:10" x14ac:dyDescent="0.2">
      <c r="D72" s="5" t="s">
        <v>21</v>
      </c>
      <c r="H72" s="5" t="s">
        <v>102</v>
      </c>
    </row>
    <row r="73" spans="1:10" x14ac:dyDescent="0.2">
      <c r="A73" s="5"/>
    </row>
  </sheetData>
  <phoneticPr fontId="4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3" width="11.69921875" style="6" customWidth="1"/>
    <col min="4" max="7" width="10.69921875" style="6" customWidth="1"/>
    <col min="8" max="8" width="9.69921875" style="6"/>
    <col min="9" max="9" width="10.69921875" style="6" customWidth="1"/>
    <col min="10" max="16384" width="9.69921875" style="6"/>
  </cols>
  <sheetData>
    <row r="1" spans="1:11" x14ac:dyDescent="0.2">
      <c r="A1" s="5"/>
    </row>
    <row r="6" spans="1:11" x14ac:dyDescent="0.2">
      <c r="E6" s="1" t="s">
        <v>191</v>
      </c>
    </row>
    <row r="7" spans="1:11" ht="18" thickBot="1" x14ac:dyDescent="0.25">
      <c r="B7" s="7"/>
      <c r="C7" s="7"/>
      <c r="D7" s="7"/>
      <c r="E7" s="7"/>
      <c r="F7" s="8" t="s">
        <v>190</v>
      </c>
      <c r="G7" s="7"/>
      <c r="H7" s="7"/>
      <c r="I7" s="7"/>
      <c r="J7" s="7"/>
      <c r="K7" s="38" t="s">
        <v>133</v>
      </c>
    </row>
    <row r="8" spans="1:11" x14ac:dyDescent="0.2">
      <c r="C8" s="11"/>
      <c r="D8" s="10"/>
      <c r="E8" s="10"/>
      <c r="F8" s="11"/>
      <c r="G8" s="10"/>
      <c r="H8" s="10"/>
      <c r="I8" s="11"/>
      <c r="J8" s="10"/>
      <c r="K8" s="10"/>
    </row>
    <row r="9" spans="1:11" x14ac:dyDescent="0.2">
      <c r="C9" s="9" t="s">
        <v>4</v>
      </c>
      <c r="D9" s="11"/>
      <c r="E9" s="11"/>
      <c r="F9" s="9" t="s">
        <v>127</v>
      </c>
      <c r="G9" s="11"/>
      <c r="H9" s="11"/>
      <c r="I9" s="9" t="s">
        <v>6</v>
      </c>
      <c r="J9" s="11"/>
      <c r="K9" s="11"/>
    </row>
    <row r="10" spans="1:11" x14ac:dyDescent="0.2">
      <c r="B10" s="10"/>
      <c r="C10" s="14" t="s">
        <v>86</v>
      </c>
      <c r="D10" s="13" t="s">
        <v>188</v>
      </c>
      <c r="E10" s="13" t="s">
        <v>9</v>
      </c>
      <c r="F10" s="25"/>
      <c r="G10" s="13" t="s">
        <v>188</v>
      </c>
      <c r="H10" s="13" t="s">
        <v>187</v>
      </c>
      <c r="I10" s="14" t="s">
        <v>189</v>
      </c>
      <c r="J10" s="13" t="s">
        <v>188</v>
      </c>
      <c r="K10" s="13" t="s">
        <v>187</v>
      </c>
    </row>
    <row r="11" spans="1:11" x14ac:dyDescent="0.2">
      <c r="C11" s="11"/>
    </row>
    <row r="12" spans="1:11" x14ac:dyDescent="0.2">
      <c r="B12" s="39" t="s">
        <v>186</v>
      </c>
      <c r="C12" s="2">
        <f>SUM(C14:C70)</f>
        <v>904667</v>
      </c>
      <c r="D12" s="4">
        <f>SUM(D14:D70)</f>
        <v>423162</v>
      </c>
      <c r="E12" s="4">
        <f>SUM(E14:E70)</f>
        <v>481505</v>
      </c>
      <c r="F12" s="4">
        <f>SUM(F14:F70)</f>
        <v>521584</v>
      </c>
      <c r="G12" s="4">
        <f>SUM(G14:G70)</f>
        <v>311152</v>
      </c>
      <c r="H12" s="4">
        <f>SUM(H14:H70)</f>
        <v>210432</v>
      </c>
      <c r="I12" s="4">
        <f>SUM(I14:I70)</f>
        <v>24467</v>
      </c>
      <c r="J12" s="4">
        <f>SUM(J14:J70)</f>
        <v>16819</v>
      </c>
      <c r="K12" s="4">
        <f>SUM(K14:K70)</f>
        <v>7648</v>
      </c>
    </row>
    <row r="13" spans="1:11" x14ac:dyDescent="0.2">
      <c r="C13" s="11"/>
    </row>
    <row r="14" spans="1:11" x14ac:dyDescent="0.2">
      <c r="B14" s="5" t="s">
        <v>185</v>
      </c>
      <c r="C14" s="15">
        <f>D14+E14</f>
        <v>331968</v>
      </c>
      <c r="D14" s="16">
        <v>155863</v>
      </c>
      <c r="E14" s="16">
        <v>176105</v>
      </c>
      <c r="F14" s="17">
        <f>G14+H14</f>
        <v>188322</v>
      </c>
      <c r="G14" s="16">
        <v>115183</v>
      </c>
      <c r="H14" s="16">
        <v>73139</v>
      </c>
      <c r="I14" s="17">
        <f>J14+K14</f>
        <v>10462</v>
      </c>
      <c r="J14" s="16">
        <v>7022</v>
      </c>
      <c r="K14" s="16">
        <v>3440</v>
      </c>
    </row>
    <row r="15" spans="1:11" x14ac:dyDescent="0.2">
      <c r="B15" s="5" t="s">
        <v>184</v>
      </c>
      <c r="C15" s="15">
        <f>D15+E15</f>
        <v>40399</v>
      </c>
      <c r="D15" s="16">
        <v>18518</v>
      </c>
      <c r="E15" s="16">
        <v>21881</v>
      </c>
      <c r="F15" s="17">
        <f>G15+H15</f>
        <v>22523</v>
      </c>
      <c r="G15" s="16">
        <v>13295</v>
      </c>
      <c r="H15" s="16">
        <v>9228</v>
      </c>
      <c r="I15" s="17">
        <f>J15+K15</f>
        <v>1265</v>
      </c>
      <c r="J15" s="16">
        <v>896</v>
      </c>
      <c r="K15" s="16">
        <v>369</v>
      </c>
    </row>
    <row r="16" spans="1:11" x14ac:dyDescent="0.2">
      <c r="B16" s="5" t="s">
        <v>183</v>
      </c>
      <c r="C16" s="15">
        <f>D16+E16</f>
        <v>42902</v>
      </c>
      <c r="D16" s="16">
        <v>20215</v>
      </c>
      <c r="E16" s="16">
        <v>22687</v>
      </c>
      <c r="F16" s="17">
        <f>G16+H16</f>
        <v>24375</v>
      </c>
      <c r="G16" s="16">
        <v>15050</v>
      </c>
      <c r="H16" s="16">
        <v>9325</v>
      </c>
      <c r="I16" s="17">
        <f>J16+K16</f>
        <v>934</v>
      </c>
      <c r="J16" s="16">
        <v>590</v>
      </c>
      <c r="K16" s="16">
        <v>344</v>
      </c>
    </row>
    <row r="17" spans="2:11" x14ac:dyDescent="0.2">
      <c r="B17" s="5" t="s">
        <v>182</v>
      </c>
      <c r="C17" s="15">
        <f>D17+E17</f>
        <v>28440</v>
      </c>
      <c r="D17" s="16">
        <v>13271</v>
      </c>
      <c r="E17" s="16">
        <v>15169</v>
      </c>
      <c r="F17" s="17">
        <f>G17+H17</f>
        <v>16852</v>
      </c>
      <c r="G17" s="16">
        <v>10089</v>
      </c>
      <c r="H17" s="16">
        <v>6763</v>
      </c>
      <c r="I17" s="17">
        <f>J17+K17</f>
        <v>590</v>
      </c>
      <c r="J17" s="16">
        <v>422</v>
      </c>
      <c r="K17" s="16">
        <v>168</v>
      </c>
    </row>
    <row r="18" spans="2:11" x14ac:dyDescent="0.2">
      <c r="B18" s="5" t="s">
        <v>181</v>
      </c>
      <c r="C18" s="15">
        <f>D18+E18</f>
        <v>23805</v>
      </c>
      <c r="D18" s="16">
        <v>11348</v>
      </c>
      <c r="E18" s="16">
        <v>12457</v>
      </c>
      <c r="F18" s="17">
        <f>G18+H18</f>
        <v>13102</v>
      </c>
      <c r="G18" s="16">
        <v>7728</v>
      </c>
      <c r="H18" s="16">
        <v>5374</v>
      </c>
      <c r="I18" s="17">
        <f>J18+K18</f>
        <v>864</v>
      </c>
      <c r="J18" s="16">
        <v>614</v>
      </c>
      <c r="K18" s="16">
        <v>250</v>
      </c>
    </row>
    <row r="19" spans="2:11" x14ac:dyDescent="0.2">
      <c r="B19" s="5" t="s">
        <v>180</v>
      </c>
      <c r="C19" s="15">
        <f>D19+E19</f>
        <v>57978</v>
      </c>
      <c r="D19" s="16">
        <v>26933</v>
      </c>
      <c r="E19" s="16">
        <v>31045</v>
      </c>
      <c r="F19" s="17">
        <f>G19+H19</f>
        <v>35172</v>
      </c>
      <c r="G19" s="16">
        <v>20390</v>
      </c>
      <c r="H19" s="16">
        <v>14782</v>
      </c>
      <c r="I19" s="17">
        <f>J19+K19</f>
        <v>1585</v>
      </c>
      <c r="J19" s="16">
        <v>1072</v>
      </c>
      <c r="K19" s="16">
        <v>513</v>
      </c>
    </row>
    <row r="20" spans="2:11" x14ac:dyDescent="0.2">
      <c r="B20" s="5" t="s">
        <v>179</v>
      </c>
      <c r="C20" s="15">
        <f>D20+E20</f>
        <v>28783</v>
      </c>
      <c r="D20" s="16">
        <v>13010</v>
      </c>
      <c r="E20" s="16">
        <v>15773</v>
      </c>
      <c r="F20" s="17">
        <f>G20+H20</f>
        <v>15344</v>
      </c>
      <c r="G20" s="16">
        <v>8791</v>
      </c>
      <c r="H20" s="16">
        <v>6553</v>
      </c>
      <c r="I20" s="17">
        <f>J20+K20</f>
        <v>1030</v>
      </c>
      <c r="J20" s="16">
        <v>720</v>
      </c>
      <c r="K20" s="16">
        <v>310</v>
      </c>
    </row>
    <row r="21" spans="2:11" x14ac:dyDescent="0.2">
      <c r="C21" s="11"/>
      <c r="D21" s="16"/>
      <c r="E21" s="16"/>
      <c r="G21" s="16"/>
      <c r="H21" s="16"/>
      <c r="J21" s="16"/>
      <c r="K21" s="16"/>
    </row>
    <row r="22" spans="2:11" x14ac:dyDescent="0.2">
      <c r="B22" s="5" t="s">
        <v>178</v>
      </c>
      <c r="C22" s="15">
        <f>D22+E22</f>
        <v>13065</v>
      </c>
      <c r="D22" s="16">
        <v>6120</v>
      </c>
      <c r="E22" s="16">
        <v>6945</v>
      </c>
      <c r="F22" s="17">
        <f>G22+H22</f>
        <v>8095</v>
      </c>
      <c r="G22" s="16">
        <v>4756</v>
      </c>
      <c r="H22" s="16">
        <v>3339</v>
      </c>
      <c r="I22" s="17">
        <f>J22+K22</f>
        <v>162</v>
      </c>
      <c r="J22" s="16">
        <v>109</v>
      </c>
      <c r="K22" s="16">
        <v>53</v>
      </c>
    </row>
    <row r="23" spans="2:11" x14ac:dyDescent="0.2">
      <c r="B23" s="5" t="s">
        <v>177</v>
      </c>
      <c r="C23" s="15">
        <f>D23+E23</f>
        <v>7760</v>
      </c>
      <c r="D23" s="16">
        <v>3565</v>
      </c>
      <c r="E23" s="16">
        <v>4195</v>
      </c>
      <c r="F23" s="17">
        <f>G23+H23</f>
        <v>4518</v>
      </c>
      <c r="G23" s="16">
        <v>2581</v>
      </c>
      <c r="H23" s="16">
        <v>1937</v>
      </c>
      <c r="I23" s="17">
        <f>J23+K23</f>
        <v>156</v>
      </c>
      <c r="J23" s="16">
        <v>114</v>
      </c>
      <c r="K23" s="16">
        <v>42</v>
      </c>
    </row>
    <row r="24" spans="2:11" x14ac:dyDescent="0.2">
      <c r="B24" s="5" t="s">
        <v>176</v>
      </c>
      <c r="C24" s="15">
        <f>D24+E24</f>
        <v>3914</v>
      </c>
      <c r="D24" s="16">
        <v>1771</v>
      </c>
      <c r="E24" s="16">
        <v>2143</v>
      </c>
      <c r="F24" s="17">
        <f>G24+H24</f>
        <v>2346</v>
      </c>
      <c r="G24" s="16">
        <v>1325</v>
      </c>
      <c r="H24" s="16">
        <v>1021</v>
      </c>
      <c r="I24" s="17">
        <f>J24+K24</f>
        <v>60</v>
      </c>
      <c r="J24" s="16">
        <v>41</v>
      </c>
      <c r="K24" s="16">
        <v>19</v>
      </c>
    </row>
    <row r="25" spans="2:11" x14ac:dyDescent="0.2">
      <c r="C25" s="11"/>
    </row>
    <row r="26" spans="2:11" x14ac:dyDescent="0.2">
      <c r="B26" s="5" t="s">
        <v>175</v>
      </c>
      <c r="C26" s="15">
        <f>D26+E26</f>
        <v>12147</v>
      </c>
      <c r="D26" s="16">
        <v>5685</v>
      </c>
      <c r="E26" s="16">
        <v>6462</v>
      </c>
      <c r="F26" s="17">
        <f>G26+H26</f>
        <v>7622</v>
      </c>
      <c r="G26" s="16">
        <v>4419</v>
      </c>
      <c r="H26" s="16">
        <v>3203</v>
      </c>
      <c r="I26" s="17">
        <f>J26+K26</f>
        <v>256</v>
      </c>
      <c r="J26" s="16">
        <v>194</v>
      </c>
      <c r="K26" s="16">
        <v>62</v>
      </c>
    </row>
    <row r="27" spans="2:11" x14ac:dyDescent="0.2">
      <c r="B27" s="5" t="s">
        <v>174</v>
      </c>
      <c r="C27" s="15">
        <f>D27+E27</f>
        <v>14197</v>
      </c>
      <c r="D27" s="16">
        <v>6592</v>
      </c>
      <c r="E27" s="16">
        <v>7605</v>
      </c>
      <c r="F27" s="17">
        <f>G27+H27</f>
        <v>8845</v>
      </c>
      <c r="G27" s="16">
        <v>5134</v>
      </c>
      <c r="H27" s="16">
        <v>3711</v>
      </c>
      <c r="I27" s="17">
        <f>J27+K27</f>
        <v>264</v>
      </c>
      <c r="J27" s="16">
        <v>194</v>
      </c>
      <c r="K27" s="16">
        <v>70</v>
      </c>
    </row>
    <row r="28" spans="2:11" x14ac:dyDescent="0.2">
      <c r="B28" s="5" t="s">
        <v>173</v>
      </c>
      <c r="C28" s="15">
        <f>D28+E28</f>
        <v>7673</v>
      </c>
      <c r="D28" s="16">
        <v>3545</v>
      </c>
      <c r="E28" s="16">
        <v>4128</v>
      </c>
      <c r="F28" s="17">
        <f>G28+H28</f>
        <v>4626</v>
      </c>
      <c r="G28" s="16">
        <v>2679</v>
      </c>
      <c r="H28" s="16">
        <v>1947</v>
      </c>
      <c r="I28" s="17">
        <f>J28+K28</f>
        <v>200</v>
      </c>
      <c r="J28" s="16">
        <v>145</v>
      </c>
      <c r="K28" s="16">
        <v>55</v>
      </c>
    </row>
    <row r="29" spans="2:11" x14ac:dyDescent="0.2">
      <c r="B29" s="5" t="s">
        <v>172</v>
      </c>
      <c r="C29" s="15">
        <f>D29+E29</f>
        <v>6814</v>
      </c>
      <c r="D29" s="16">
        <v>3174</v>
      </c>
      <c r="E29" s="16">
        <v>3640</v>
      </c>
      <c r="F29" s="17">
        <f>G29+H29</f>
        <v>4124</v>
      </c>
      <c r="G29" s="16">
        <v>2419</v>
      </c>
      <c r="H29" s="16">
        <v>1705</v>
      </c>
      <c r="I29" s="17">
        <f>J29+K29</f>
        <v>143</v>
      </c>
      <c r="J29" s="16">
        <v>94</v>
      </c>
      <c r="K29" s="16">
        <v>49</v>
      </c>
    </row>
    <row r="30" spans="2:11" x14ac:dyDescent="0.2">
      <c r="B30" s="5" t="s">
        <v>171</v>
      </c>
      <c r="C30" s="15">
        <f>D30+E30</f>
        <v>15964</v>
      </c>
      <c r="D30" s="16">
        <v>7572</v>
      </c>
      <c r="E30" s="16">
        <v>8392</v>
      </c>
      <c r="F30" s="17">
        <f>G30+H30</f>
        <v>9639</v>
      </c>
      <c r="G30" s="16">
        <v>5866</v>
      </c>
      <c r="H30" s="16">
        <v>3773</v>
      </c>
      <c r="I30" s="17">
        <f>J30+K30</f>
        <v>359</v>
      </c>
      <c r="J30" s="16">
        <v>262</v>
      </c>
      <c r="K30" s="16">
        <v>97</v>
      </c>
    </row>
    <row r="31" spans="2:11" x14ac:dyDescent="0.2">
      <c r="B31" s="5" t="s">
        <v>170</v>
      </c>
      <c r="C31" s="15">
        <f>D31+E31</f>
        <v>33072</v>
      </c>
      <c r="D31" s="16">
        <v>15896</v>
      </c>
      <c r="E31" s="16">
        <v>17176</v>
      </c>
      <c r="F31" s="17">
        <f>G31+H31</f>
        <v>19467</v>
      </c>
      <c r="G31" s="16">
        <v>12127</v>
      </c>
      <c r="H31" s="16">
        <v>7340</v>
      </c>
      <c r="I31" s="17">
        <f>J31+K31</f>
        <v>979</v>
      </c>
      <c r="J31" s="16">
        <v>637</v>
      </c>
      <c r="K31" s="16">
        <v>342</v>
      </c>
    </row>
    <row r="32" spans="2:11" x14ac:dyDescent="0.2">
      <c r="C32" s="11"/>
    </row>
    <row r="33" spans="2:11" x14ac:dyDescent="0.2">
      <c r="B33" s="5" t="s">
        <v>169</v>
      </c>
      <c r="C33" s="15">
        <f>D33+E33</f>
        <v>18186</v>
      </c>
      <c r="D33" s="16">
        <v>8510</v>
      </c>
      <c r="E33" s="16">
        <v>9676</v>
      </c>
      <c r="F33" s="17">
        <f>G33+H33</f>
        <v>11298</v>
      </c>
      <c r="G33" s="16">
        <v>6419</v>
      </c>
      <c r="H33" s="16">
        <v>4879</v>
      </c>
      <c r="I33" s="17">
        <f>J33+K33</f>
        <v>324</v>
      </c>
      <c r="J33" s="16">
        <v>221</v>
      </c>
      <c r="K33" s="16">
        <v>103</v>
      </c>
    </row>
    <row r="34" spans="2:11" x14ac:dyDescent="0.2">
      <c r="B34" s="5" t="s">
        <v>168</v>
      </c>
      <c r="C34" s="15">
        <f>D34+E34</f>
        <v>13375</v>
      </c>
      <c r="D34" s="16">
        <v>6239</v>
      </c>
      <c r="E34" s="16">
        <v>7136</v>
      </c>
      <c r="F34" s="17">
        <f>G34+H34</f>
        <v>7752</v>
      </c>
      <c r="G34" s="16">
        <v>4549</v>
      </c>
      <c r="H34" s="16">
        <v>3203</v>
      </c>
      <c r="I34" s="17">
        <f>J34+K34</f>
        <v>440</v>
      </c>
      <c r="J34" s="16">
        <v>292</v>
      </c>
      <c r="K34" s="16">
        <v>148</v>
      </c>
    </row>
    <row r="35" spans="2:11" x14ac:dyDescent="0.2">
      <c r="B35" s="5" t="s">
        <v>167</v>
      </c>
      <c r="C35" s="15">
        <f>D35+E35</f>
        <v>5748</v>
      </c>
      <c r="D35" s="16">
        <v>2689</v>
      </c>
      <c r="E35" s="16">
        <v>3059</v>
      </c>
      <c r="F35" s="17">
        <f>G35+H35</f>
        <v>3163</v>
      </c>
      <c r="G35" s="16">
        <v>1921</v>
      </c>
      <c r="H35" s="16">
        <v>1242</v>
      </c>
      <c r="I35" s="17">
        <f>J35+K35</f>
        <v>132</v>
      </c>
      <c r="J35" s="16">
        <v>99</v>
      </c>
      <c r="K35" s="16">
        <v>33</v>
      </c>
    </row>
    <row r="36" spans="2:11" x14ac:dyDescent="0.2">
      <c r="B36" s="5" t="s">
        <v>166</v>
      </c>
      <c r="C36" s="15">
        <f>D36+E36</f>
        <v>5754</v>
      </c>
      <c r="D36" s="16">
        <v>3219</v>
      </c>
      <c r="E36" s="16">
        <v>2535</v>
      </c>
      <c r="F36" s="17">
        <f>G36+H36</f>
        <v>2897</v>
      </c>
      <c r="G36" s="16">
        <v>1689</v>
      </c>
      <c r="H36" s="16">
        <v>1208</v>
      </c>
      <c r="I36" s="17">
        <f>J36+K36</f>
        <v>74</v>
      </c>
      <c r="J36" s="16">
        <v>63</v>
      </c>
      <c r="K36" s="16">
        <v>11</v>
      </c>
    </row>
    <row r="37" spans="2:11" x14ac:dyDescent="0.2">
      <c r="B37" s="5" t="s">
        <v>165</v>
      </c>
      <c r="C37" s="15">
        <f>D37+E37</f>
        <v>576</v>
      </c>
      <c r="D37" s="16">
        <v>275</v>
      </c>
      <c r="E37" s="16">
        <v>301</v>
      </c>
      <c r="F37" s="17">
        <f>G37+H37</f>
        <v>304</v>
      </c>
      <c r="G37" s="16">
        <v>184</v>
      </c>
      <c r="H37" s="16">
        <v>120</v>
      </c>
      <c r="I37" s="17">
        <f>J37+K37</f>
        <v>38</v>
      </c>
      <c r="J37" s="16">
        <v>32</v>
      </c>
      <c r="K37" s="16">
        <v>6</v>
      </c>
    </row>
    <row r="38" spans="2:11" x14ac:dyDescent="0.2">
      <c r="C38" s="11"/>
    </row>
    <row r="39" spans="2:11" x14ac:dyDescent="0.2">
      <c r="B39" s="5" t="s">
        <v>164</v>
      </c>
      <c r="C39" s="15">
        <f>D39+E39</f>
        <v>13504</v>
      </c>
      <c r="D39" s="16">
        <v>6232</v>
      </c>
      <c r="E39" s="16">
        <v>7272</v>
      </c>
      <c r="F39" s="17">
        <f>G39+H39</f>
        <v>7450</v>
      </c>
      <c r="G39" s="16">
        <v>4415</v>
      </c>
      <c r="H39" s="16">
        <v>3035</v>
      </c>
      <c r="I39" s="17">
        <f>J39+K39</f>
        <v>458</v>
      </c>
      <c r="J39" s="16">
        <v>335</v>
      </c>
      <c r="K39" s="16">
        <v>123</v>
      </c>
    </row>
    <row r="40" spans="2:11" x14ac:dyDescent="0.2">
      <c r="B40" s="5" t="s">
        <v>163</v>
      </c>
      <c r="C40" s="15">
        <f>D40+E40</f>
        <v>7227</v>
      </c>
      <c r="D40" s="16">
        <v>3422</v>
      </c>
      <c r="E40" s="16">
        <v>3805</v>
      </c>
      <c r="F40" s="17">
        <f>G40+H40</f>
        <v>4383</v>
      </c>
      <c r="G40" s="16">
        <v>2575</v>
      </c>
      <c r="H40" s="16">
        <v>1808</v>
      </c>
      <c r="I40" s="17">
        <f>J40+K40</f>
        <v>174</v>
      </c>
      <c r="J40" s="16">
        <v>128</v>
      </c>
      <c r="K40" s="16">
        <v>46</v>
      </c>
    </row>
    <row r="41" spans="2:11" x14ac:dyDescent="0.2">
      <c r="B41" s="5" t="s">
        <v>162</v>
      </c>
      <c r="C41" s="15">
        <f>D41+E41</f>
        <v>11497</v>
      </c>
      <c r="D41" s="16">
        <v>5422</v>
      </c>
      <c r="E41" s="16">
        <v>6075</v>
      </c>
      <c r="F41" s="17">
        <f>G41+H41</f>
        <v>7125</v>
      </c>
      <c r="G41" s="16">
        <v>4152</v>
      </c>
      <c r="H41" s="16">
        <v>2973</v>
      </c>
      <c r="I41" s="17">
        <f>J41+K41</f>
        <v>167</v>
      </c>
      <c r="J41" s="16">
        <v>112</v>
      </c>
      <c r="K41" s="16">
        <v>55</v>
      </c>
    </row>
    <row r="42" spans="2:11" x14ac:dyDescent="0.2">
      <c r="B42" s="5" t="s">
        <v>161</v>
      </c>
      <c r="C42" s="15">
        <f>D42+E42</f>
        <v>8411</v>
      </c>
      <c r="D42" s="16">
        <v>3918</v>
      </c>
      <c r="E42" s="16">
        <v>4493</v>
      </c>
      <c r="F42" s="17">
        <f>G42+H42</f>
        <v>5570</v>
      </c>
      <c r="G42" s="16">
        <v>3139</v>
      </c>
      <c r="H42" s="16">
        <v>2431</v>
      </c>
      <c r="I42" s="17">
        <f>J42+K42</f>
        <v>113</v>
      </c>
      <c r="J42" s="16">
        <v>84</v>
      </c>
      <c r="K42" s="16">
        <v>29</v>
      </c>
    </row>
    <row r="43" spans="2:11" x14ac:dyDescent="0.2">
      <c r="B43" s="5" t="s">
        <v>160</v>
      </c>
      <c r="C43" s="15">
        <f>D43+E43</f>
        <v>4801</v>
      </c>
      <c r="D43" s="16">
        <v>2224</v>
      </c>
      <c r="E43" s="16">
        <v>2577</v>
      </c>
      <c r="F43" s="17">
        <f>G43+H43</f>
        <v>2719</v>
      </c>
      <c r="G43" s="16">
        <v>1642</v>
      </c>
      <c r="H43" s="16">
        <v>1077</v>
      </c>
      <c r="I43" s="17">
        <f>J43+K43</f>
        <v>91</v>
      </c>
      <c r="J43" s="16">
        <v>65</v>
      </c>
      <c r="K43" s="16">
        <v>26</v>
      </c>
    </row>
    <row r="44" spans="2:11" x14ac:dyDescent="0.2">
      <c r="C44" s="11"/>
    </row>
    <row r="45" spans="2:11" x14ac:dyDescent="0.2">
      <c r="B45" s="5" t="s">
        <v>159</v>
      </c>
      <c r="C45" s="15">
        <f>D45+E45</f>
        <v>7433</v>
      </c>
      <c r="D45" s="16">
        <v>3351</v>
      </c>
      <c r="E45" s="16">
        <v>4082</v>
      </c>
      <c r="F45" s="17">
        <f>G45+H45</f>
        <v>3995</v>
      </c>
      <c r="G45" s="16">
        <v>2320</v>
      </c>
      <c r="H45" s="16">
        <v>1675</v>
      </c>
      <c r="I45" s="17">
        <f>J45+K45</f>
        <v>154</v>
      </c>
      <c r="J45" s="16">
        <v>112</v>
      </c>
      <c r="K45" s="16">
        <v>42</v>
      </c>
    </row>
    <row r="46" spans="2:11" x14ac:dyDescent="0.2">
      <c r="B46" s="5" t="s">
        <v>158</v>
      </c>
      <c r="C46" s="15">
        <f>D46+E46</f>
        <v>5788</v>
      </c>
      <c r="D46" s="16">
        <v>2711</v>
      </c>
      <c r="E46" s="16">
        <v>3077</v>
      </c>
      <c r="F46" s="17">
        <f>G46+H46</f>
        <v>3478</v>
      </c>
      <c r="G46" s="16">
        <v>2096</v>
      </c>
      <c r="H46" s="16">
        <v>1382</v>
      </c>
      <c r="I46" s="17">
        <f>J46+K46</f>
        <v>68</v>
      </c>
      <c r="J46" s="16">
        <v>45</v>
      </c>
      <c r="K46" s="16">
        <v>23</v>
      </c>
    </row>
    <row r="47" spans="2:11" x14ac:dyDescent="0.2">
      <c r="B47" s="5" t="s">
        <v>157</v>
      </c>
      <c r="C47" s="15">
        <f>D47+E47</f>
        <v>6716</v>
      </c>
      <c r="D47" s="16">
        <v>3163</v>
      </c>
      <c r="E47" s="16">
        <v>3553</v>
      </c>
      <c r="F47" s="17">
        <f>G47+H47</f>
        <v>3762</v>
      </c>
      <c r="G47" s="16">
        <v>2289</v>
      </c>
      <c r="H47" s="16">
        <v>1473</v>
      </c>
      <c r="I47" s="17">
        <f>J47+K47</f>
        <v>112</v>
      </c>
      <c r="J47" s="16">
        <v>79</v>
      </c>
      <c r="K47" s="16">
        <v>33</v>
      </c>
    </row>
    <row r="48" spans="2:11" x14ac:dyDescent="0.2">
      <c r="B48" s="5" t="s">
        <v>156</v>
      </c>
      <c r="C48" s="15">
        <f>D48+E48</f>
        <v>5538</v>
      </c>
      <c r="D48" s="16">
        <v>2601</v>
      </c>
      <c r="E48" s="16">
        <v>2937</v>
      </c>
      <c r="F48" s="17">
        <f>G48+H48</f>
        <v>3561</v>
      </c>
      <c r="G48" s="16">
        <v>2022</v>
      </c>
      <c r="H48" s="16">
        <v>1539</v>
      </c>
      <c r="I48" s="17">
        <f>J48+K48</f>
        <v>81</v>
      </c>
      <c r="J48" s="16">
        <v>54</v>
      </c>
      <c r="K48" s="16">
        <v>27</v>
      </c>
    </row>
    <row r="49" spans="2:11" x14ac:dyDescent="0.2">
      <c r="B49" s="5" t="s">
        <v>155</v>
      </c>
      <c r="C49" s="15">
        <f>D49+E49</f>
        <v>2081</v>
      </c>
      <c r="D49" s="16">
        <v>987</v>
      </c>
      <c r="E49" s="16">
        <v>1094</v>
      </c>
      <c r="F49" s="17">
        <f>G49+H49</f>
        <v>1243</v>
      </c>
      <c r="G49" s="16">
        <v>729</v>
      </c>
      <c r="H49" s="16">
        <v>514</v>
      </c>
      <c r="I49" s="17">
        <f>J49+K49</f>
        <v>29</v>
      </c>
      <c r="J49" s="16">
        <v>20</v>
      </c>
      <c r="K49" s="16">
        <v>9</v>
      </c>
    </row>
    <row r="50" spans="2:11" x14ac:dyDescent="0.2">
      <c r="B50" s="5" t="s">
        <v>154</v>
      </c>
      <c r="C50" s="15">
        <f>D50+E50</f>
        <v>1975</v>
      </c>
      <c r="D50" s="16">
        <v>918</v>
      </c>
      <c r="E50" s="16">
        <v>1057</v>
      </c>
      <c r="F50" s="17">
        <f>G50+H50</f>
        <v>1154</v>
      </c>
      <c r="G50" s="16">
        <v>691</v>
      </c>
      <c r="H50" s="16">
        <v>463</v>
      </c>
      <c r="I50" s="17">
        <f>J50+K50</f>
        <v>24</v>
      </c>
      <c r="J50" s="16">
        <v>17</v>
      </c>
      <c r="K50" s="16">
        <v>7</v>
      </c>
    </row>
    <row r="51" spans="2:11" x14ac:dyDescent="0.2">
      <c r="B51" s="5" t="s">
        <v>153</v>
      </c>
      <c r="C51" s="15">
        <f>D51+E51</f>
        <v>3876</v>
      </c>
      <c r="D51" s="16">
        <v>1879</v>
      </c>
      <c r="E51" s="16">
        <v>1997</v>
      </c>
      <c r="F51" s="17">
        <f>G51+H51</f>
        <v>2354</v>
      </c>
      <c r="G51" s="16">
        <v>1431</v>
      </c>
      <c r="H51" s="16">
        <v>923</v>
      </c>
      <c r="I51" s="17">
        <f>J51+K51</f>
        <v>54</v>
      </c>
      <c r="J51" s="16">
        <v>46</v>
      </c>
      <c r="K51" s="16">
        <v>8</v>
      </c>
    </row>
    <row r="52" spans="2:11" x14ac:dyDescent="0.2">
      <c r="B52" s="5" t="s">
        <v>152</v>
      </c>
      <c r="C52" s="15">
        <f>D52+E52</f>
        <v>5381</v>
      </c>
      <c r="D52" s="16">
        <v>2535</v>
      </c>
      <c r="E52" s="16">
        <v>2846</v>
      </c>
      <c r="F52" s="17">
        <f>G52+H52</f>
        <v>3801</v>
      </c>
      <c r="G52" s="16">
        <v>2096</v>
      </c>
      <c r="H52" s="16">
        <v>1705</v>
      </c>
      <c r="I52" s="17">
        <f>J52+K52</f>
        <v>34</v>
      </c>
      <c r="J52" s="16">
        <v>20</v>
      </c>
      <c r="K52" s="16">
        <v>14</v>
      </c>
    </row>
    <row r="53" spans="2:11" x14ac:dyDescent="0.2">
      <c r="B53" s="5" t="s">
        <v>151</v>
      </c>
      <c r="C53" s="15">
        <f>D53+E53</f>
        <v>6764</v>
      </c>
      <c r="D53" s="16">
        <v>3186</v>
      </c>
      <c r="E53" s="16">
        <v>3578</v>
      </c>
      <c r="F53" s="17">
        <f>G53+H53</f>
        <v>4321</v>
      </c>
      <c r="G53" s="16">
        <v>2424</v>
      </c>
      <c r="H53" s="16">
        <v>1897</v>
      </c>
      <c r="I53" s="17">
        <f>J53+K53</f>
        <v>126</v>
      </c>
      <c r="J53" s="16">
        <v>87</v>
      </c>
      <c r="K53" s="16">
        <v>39</v>
      </c>
    </row>
    <row r="54" spans="2:11" x14ac:dyDescent="0.2">
      <c r="B54" s="5" t="s">
        <v>150</v>
      </c>
      <c r="C54" s="15">
        <f>D54+E54</f>
        <v>8342</v>
      </c>
      <c r="D54" s="16">
        <v>3939</v>
      </c>
      <c r="E54" s="16">
        <v>4403</v>
      </c>
      <c r="F54" s="17">
        <f>G54+H54</f>
        <v>5298</v>
      </c>
      <c r="G54" s="16">
        <v>3093</v>
      </c>
      <c r="H54" s="16">
        <v>2205</v>
      </c>
      <c r="I54" s="17">
        <f>J54+K54</f>
        <v>115</v>
      </c>
      <c r="J54" s="16">
        <v>82</v>
      </c>
      <c r="K54" s="16">
        <v>33</v>
      </c>
    </row>
    <row r="55" spans="2:11" x14ac:dyDescent="0.2">
      <c r="C55" s="11"/>
    </row>
    <row r="56" spans="2:11" x14ac:dyDescent="0.2">
      <c r="B56" s="5" t="s">
        <v>149</v>
      </c>
      <c r="C56" s="15">
        <f>D56+E56</f>
        <v>16676</v>
      </c>
      <c r="D56" s="16">
        <v>7631</v>
      </c>
      <c r="E56" s="16">
        <v>9045</v>
      </c>
      <c r="F56" s="17">
        <f>G56+H56</f>
        <v>10371</v>
      </c>
      <c r="G56" s="16">
        <v>5657</v>
      </c>
      <c r="H56" s="16">
        <v>4714</v>
      </c>
      <c r="I56" s="17">
        <f>J56+K56</f>
        <v>415</v>
      </c>
      <c r="J56" s="16">
        <v>261</v>
      </c>
      <c r="K56" s="16">
        <v>154</v>
      </c>
    </row>
    <row r="57" spans="2:11" x14ac:dyDescent="0.2">
      <c r="B57" s="5" t="s">
        <v>148</v>
      </c>
      <c r="C57" s="15">
        <f>D57+E57</f>
        <v>3397</v>
      </c>
      <c r="D57" s="16">
        <v>1632</v>
      </c>
      <c r="E57" s="16">
        <v>1765</v>
      </c>
      <c r="F57" s="17">
        <f>G57+H57</f>
        <v>1921</v>
      </c>
      <c r="G57" s="16">
        <v>1121</v>
      </c>
      <c r="H57" s="16">
        <v>800</v>
      </c>
      <c r="I57" s="17">
        <f>J57+K57</f>
        <v>105</v>
      </c>
      <c r="J57" s="16">
        <v>89</v>
      </c>
      <c r="K57" s="16">
        <v>16</v>
      </c>
    </row>
    <row r="58" spans="2:11" x14ac:dyDescent="0.2">
      <c r="B58" s="5" t="s">
        <v>147</v>
      </c>
      <c r="C58" s="15">
        <f>D58+E58</f>
        <v>2789</v>
      </c>
      <c r="D58" s="16">
        <v>1346</v>
      </c>
      <c r="E58" s="16">
        <v>1443</v>
      </c>
      <c r="F58" s="17">
        <f>G58+H58</f>
        <v>1517</v>
      </c>
      <c r="G58" s="16">
        <v>923</v>
      </c>
      <c r="H58" s="16">
        <v>594</v>
      </c>
      <c r="I58" s="17">
        <f>J58+K58</f>
        <v>64</v>
      </c>
      <c r="J58" s="16">
        <v>50</v>
      </c>
      <c r="K58" s="16">
        <v>14</v>
      </c>
    </row>
    <row r="59" spans="2:11" x14ac:dyDescent="0.2">
      <c r="B59" s="5" t="s">
        <v>146</v>
      </c>
      <c r="C59" s="15">
        <f>D59+E59</f>
        <v>11077</v>
      </c>
      <c r="D59" s="16">
        <v>5275</v>
      </c>
      <c r="E59" s="16">
        <v>5802</v>
      </c>
      <c r="F59" s="17">
        <f>G59+H59</f>
        <v>6703</v>
      </c>
      <c r="G59" s="16">
        <v>3963</v>
      </c>
      <c r="H59" s="16">
        <v>2740</v>
      </c>
      <c r="I59" s="17">
        <f>J59+K59</f>
        <v>281</v>
      </c>
      <c r="J59" s="16">
        <v>196</v>
      </c>
      <c r="K59" s="16">
        <v>85</v>
      </c>
    </row>
    <row r="60" spans="2:11" x14ac:dyDescent="0.2">
      <c r="B60" s="5" t="s">
        <v>145</v>
      </c>
      <c r="C60" s="15">
        <f>D60+E60</f>
        <v>4452</v>
      </c>
      <c r="D60" s="16">
        <v>2062</v>
      </c>
      <c r="E60" s="16">
        <v>2390</v>
      </c>
      <c r="F60" s="17">
        <f>G60+H60</f>
        <v>2350</v>
      </c>
      <c r="G60" s="16">
        <v>1360</v>
      </c>
      <c r="H60" s="16">
        <v>990</v>
      </c>
      <c r="I60" s="17">
        <f>J60+K60</f>
        <v>83</v>
      </c>
      <c r="J60" s="16">
        <v>63</v>
      </c>
      <c r="K60" s="16">
        <v>20</v>
      </c>
    </row>
    <row r="61" spans="2:11" x14ac:dyDescent="0.2">
      <c r="B61" s="5" t="s">
        <v>144</v>
      </c>
      <c r="C61" s="15">
        <f>D61+E61</f>
        <v>5257</v>
      </c>
      <c r="D61" s="16">
        <v>2399</v>
      </c>
      <c r="E61" s="16">
        <v>2858</v>
      </c>
      <c r="F61" s="17">
        <f>G61+H61</f>
        <v>2847</v>
      </c>
      <c r="G61" s="16">
        <v>1693</v>
      </c>
      <c r="H61" s="16">
        <v>1154</v>
      </c>
      <c r="I61" s="17">
        <f>J61+K61</f>
        <v>135</v>
      </c>
      <c r="J61" s="16">
        <v>107</v>
      </c>
      <c r="K61" s="16">
        <v>28</v>
      </c>
    </row>
    <row r="62" spans="2:11" x14ac:dyDescent="0.2">
      <c r="B62" s="5" t="s">
        <v>143</v>
      </c>
      <c r="C62" s="15">
        <f>D62+E62</f>
        <v>13988</v>
      </c>
      <c r="D62" s="16">
        <v>6391</v>
      </c>
      <c r="E62" s="16">
        <v>7597</v>
      </c>
      <c r="F62" s="17">
        <f>G62+H62</f>
        <v>6976</v>
      </c>
      <c r="G62" s="16">
        <v>4202</v>
      </c>
      <c r="H62" s="16">
        <v>2774</v>
      </c>
      <c r="I62" s="17">
        <f>J62+K62</f>
        <v>355</v>
      </c>
      <c r="J62" s="16">
        <v>263</v>
      </c>
      <c r="K62" s="16">
        <v>92</v>
      </c>
    </row>
    <row r="63" spans="2:11" x14ac:dyDescent="0.2">
      <c r="C63" s="11"/>
    </row>
    <row r="64" spans="2:11" x14ac:dyDescent="0.2">
      <c r="B64" s="5" t="s">
        <v>142</v>
      </c>
      <c r="C64" s="15">
        <f>D64+E64</f>
        <v>17076</v>
      </c>
      <c r="D64" s="16">
        <v>7719</v>
      </c>
      <c r="E64" s="16">
        <v>9357</v>
      </c>
      <c r="F64" s="17">
        <f>G64+H64</f>
        <v>9546</v>
      </c>
      <c r="G64" s="16">
        <v>5347</v>
      </c>
      <c r="H64" s="16">
        <v>4199</v>
      </c>
      <c r="I64" s="17">
        <f>J64+K64</f>
        <v>496</v>
      </c>
      <c r="J64" s="16">
        <v>351</v>
      </c>
      <c r="K64" s="16">
        <v>145</v>
      </c>
    </row>
    <row r="65" spans="1:11" x14ac:dyDescent="0.2">
      <c r="B65" s="5" t="s">
        <v>141</v>
      </c>
      <c r="C65" s="15">
        <f>D65+E65</f>
        <v>3363</v>
      </c>
      <c r="D65" s="16">
        <v>1467</v>
      </c>
      <c r="E65" s="16">
        <v>1896</v>
      </c>
      <c r="F65" s="17">
        <f>G65+H65</f>
        <v>1725</v>
      </c>
      <c r="G65" s="16">
        <v>1008</v>
      </c>
      <c r="H65" s="16">
        <v>717</v>
      </c>
      <c r="I65" s="17">
        <f>J65+K65</f>
        <v>83</v>
      </c>
      <c r="J65" s="16">
        <v>65</v>
      </c>
      <c r="K65" s="16">
        <v>18</v>
      </c>
    </row>
    <row r="66" spans="1:11" x14ac:dyDescent="0.2">
      <c r="B66" s="5" t="s">
        <v>140</v>
      </c>
      <c r="C66" s="15">
        <f>D66+E66</f>
        <v>5310</v>
      </c>
      <c r="D66" s="16">
        <v>2379</v>
      </c>
      <c r="E66" s="16">
        <v>2931</v>
      </c>
      <c r="F66" s="17">
        <f>G66+H66</f>
        <v>2692</v>
      </c>
      <c r="G66" s="16">
        <v>1514</v>
      </c>
      <c r="H66" s="16">
        <v>1178</v>
      </c>
      <c r="I66" s="17">
        <f>J66+K66</f>
        <v>104</v>
      </c>
      <c r="J66" s="16">
        <v>80</v>
      </c>
      <c r="K66" s="16">
        <v>24</v>
      </c>
    </row>
    <row r="67" spans="1:11" x14ac:dyDescent="0.2">
      <c r="B67" s="5" t="s">
        <v>139</v>
      </c>
      <c r="C67" s="15">
        <f>D67+E67</f>
        <v>3476</v>
      </c>
      <c r="D67" s="16">
        <v>1587</v>
      </c>
      <c r="E67" s="16">
        <v>1889</v>
      </c>
      <c r="F67" s="17">
        <f>G67+H67</f>
        <v>1583</v>
      </c>
      <c r="G67" s="16">
        <v>955</v>
      </c>
      <c r="H67" s="16">
        <v>628</v>
      </c>
      <c r="I67" s="17">
        <f>J67+K67</f>
        <v>71</v>
      </c>
      <c r="J67" s="16">
        <v>60</v>
      </c>
      <c r="K67" s="16">
        <v>11</v>
      </c>
    </row>
    <row r="68" spans="1:11" x14ac:dyDescent="0.2">
      <c r="B68" s="5" t="s">
        <v>138</v>
      </c>
      <c r="C68" s="15">
        <f>D68+E68</f>
        <v>1847</v>
      </c>
      <c r="D68" s="16">
        <v>874</v>
      </c>
      <c r="E68" s="16">
        <v>973</v>
      </c>
      <c r="F68" s="17">
        <f>G68+H68</f>
        <v>793</v>
      </c>
      <c r="G68" s="16">
        <v>490</v>
      </c>
      <c r="H68" s="16">
        <v>303</v>
      </c>
      <c r="I68" s="17">
        <f>J68+K68</f>
        <v>42</v>
      </c>
      <c r="J68" s="16">
        <v>35</v>
      </c>
      <c r="K68" s="16">
        <v>7</v>
      </c>
    </row>
    <row r="69" spans="1:11" x14ac:dyDescent="0.2">
      <c r="B69" s="5" t="s">
        <v>137</v>
      </c>
      <c r="C69" s="15">
        <f>D69+E69</f>
        <v>3566</v>
      </c>
      <c r="D69" s="16">
        <v>1656</v>
      </c>
      <c r="E69" s="16">
        <v>1910</v>
      </c>
      <c r="F69" s="17">
        <f>G69+H69</f>
        <v>1738</v>
      </c>
      <c r="G69" s="16">
        <v>1055</v>
      </c>
      <c r="H69" s="16">
        <v>683</v>
      </c>
      <c r="I69" s="17">
        <f>J69+K69</f>
        <v>96</v>
      </c>
      <c r="J69" s="16">
        <v>71</v>
      </c>
      <c r="K69" s="16">
        <v>25</v>
      </c>
    </row>
    <row r="70" spans="1:11" x14ac:dyDescent="0.2">
      <c r="B70" s="5" t="s">
        <v>136</v>
      </c>
      <c r="C70" s="15">
        <f>D70+E70</f>
        <v>539</v>
      </c>
      <c r="D70" s="16">
        <v>246</v>
      </c>
      <c r="E70" s="16">
        <v>293</v>
      </c>
      <c r="F70" s="17">
        <f>G70+H70</f>
        <v>222</v>
      </c>
      <c r="G70" s="16">
        <v>156</v>
      </c>
      <c r="H70" s="16">
        <v>66</v>
      </c>
      <c r="I70" s="17">
        <f>J70+K70</f>
        <v>20</v>
      </c>
      <c r="J70" s="16">
        <v>9</v>
      </c>
      <c r="K70" s="16">
        <v>11</v>
      </c>
    </row>
    <row r="71" spans="1:11" ht="18" thickBot="1" x14ac:dyDescent="0.25">
      <c r="B71" s="7"/>
      <c r="C71" s="18"/>
      <c r="D71" s="19"/>
      <c r="E71" s="19"/>
      <c r="F71" s="7"/>
      <c r="G71" s="7"/>
      <c r="H71" s="7"/>
      <c r="I71" s="7"/>
      <c r="J71" s="7"/>
      <c r="K71" s="7"/>
    </row>
    <row r="72" spans="1:11" x14ac:dyDescent="0.2">
      <c r="C72" s="5" t="s">
        <v>21</v>
      </c>
    </row>
    <row r="73" spans="1:11" x14ac:dyDescent="0.2">
      <c r="A73" s="5"/>
    </row>
  </sheetData>
  <phoneticPr fontId="4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19"/>
  <sheetViews>
    <sheetView showGridLines="0" zoomScale="75" zoomScaleNormal="100" workbookViewId="0">
      <selection activeCell="A2" sqref="A2"/>
    </sheetView>
  </sheetViews>
  <sheetFormatPr defaultColWidth="12.69921875" defaultRowHeight="17.25" x14ac:dyDescent="0.2"/>
  <cols>
    <col min="1" max="1" width="10.69921875" style="6" customWidth="1"/>
    <col min="2" max="2" width="2.69921875" style="6" customWidth="1"/>
    <col min="3" max="3" width="11.69921875" style="6" customWidth="1"/>
    <col min="4" max="4" width="13.69921875" style="6" customWidth="1"/>
    <col min="5" max="16384" width="12.69921875" style="6"/>
  </cols>
  <sheetData>
    <row r="1" spans="1:10" x14ac:dyDescent="0.2">
      <c r="A1" s="5"/>
    </row>
    <row r="6" spans="1:10" x14ac:dyDescent="0.2">
      <c r="E6" s="1" t="s">
        <v>202</v>
      </c>
    </row>
    <row r="7" spans="1:10" ht="18" thickBot="1" x14ac:dyDescent="0.25">
      <c r="B7" s="7"/>
      <c r="C7" s="7"/>
      <c r="D7" s="40" t="s">
        <v>206</v>
      </c>
      <c r="E7" s="7"/>
      <c r="F7" s="8" t="s">
        <v>190</v>
      </c>
      <c r="G7" s="7"/>
      <c r="H7" s="7"/>
      <c r="I7" s="7"/>
      <c r="J7" s="38" t="s">
        <v>133</v>
      </c>
    </row>
    <row r="8" spans="1:10" x14ac:dyDescent="0.2">
      <c r="D8" s="9" t="s">
        <v>3</v>
      </c>
      <c r="E8" s="10"/>
      <c r="F8" s="10"/>
      <c r="G8" s="10"/>
      <c r="H8" s="10"/>
      <c r="I8" s="10"/>
      <c r="J8" s="10"/>
    </row>
    <row r="9" spans="1:10" x14ac:dyDescent="0.2">
      <c r="D9" s="9" t="s">
        <v>200</v>
      </c>
      <c r="E9" s="11"/>
      <c r="F9" s="11"/>
      <c r="G9" s="11"/>
      <c r="H9" s="10"/>
      <c r="I9" s="10"/>
      <c r="J9" s="11"/>
    </row>
    <row r="10" spans="1:10" x14ac:dyDescent="0.2">
      <c r="D10" s="12" t="s">
        <v>205</v>
      </c>
      <c r="E10" s="12" t="s">
        <v>39</v>
      </c>
      <c r="F10" s="12" t="s">
        <v>32</v>
      </c>
      <c r="G10" s="12" t="s">
        <v>198</v>
      </c>
      <c r="H10" s="12" t="s">
        <v>197</v>
      </c>
      <c r="I10" s="12" t="s">
        <v>197</v>
      </c>
      <c r="J10" s="12" t="s">
        <v>196</v>
      </c>
    </row>
    <row r="11" spans="1:10" x14ac:dyDescent="0.2">
      <c r="B11" s="10"/>
      <c r="C11" s="10"/>
      <c r="D11" s="25"/>
      <c r="E11" s="25"/>
      <c r="F11" s="25"/>
      <c r="G11" s="13" t="s">
        <v>10</v>
      </c>
      <c r="H11" s="13" t="s">
        <v>195</v>
      </c>
      <c r="I11" s="13" t="s">
        <v>194</v>
      </c>
      <c r="J11" s="25"/>
    </row>
    <row r="12" spans="1:10" x14ac:dyDescent="0.2">
      <c r="D12" s="11"/>
    </row>
    <row r="13" spans="1:10" x14ac:dyDescent="0.2">
      <c r="C13" s="39" t="s">
        <v>193</v>
      </c>
      <c r="D13" s="2">
        <f>SUM(D15:D70)</f>
        <v>521584</v>
      </c>
      <c r="E13" s="4">
        <f>SUM(E15:E70)</f>
        <v>349991</v>
      </c>
      <c r="F13" s="4">
        <f>SUM(F15:F70)</f>
        <v>21206</v>
      </c>
      <c r="G13" s="4">
        <f>SUM(G15:G70)</f>
        <v>93909</v>
      </c>
      <c r="H13" s="4">
        <f>SUM(H15:H70)</f>
        <v>24560</v>
      </c>
      <c r="I13" s="4">
        <f>SUM(I15:I70)</f>
        <v>70009</v>
      </c>
      <c r="J13" s="4">
        <f>SUM(J15:J70)</f>
        <v>55756</v>
      </c>
    </row>
    <row r="14" spans="1:10" x14ac:dyDescent="0.2">
      <c r="D14" s="11"/>
    </row>
    <row r="15" spans="1:10" x14ac:dyDescent="0.2">
      <c r="C15" s="5" t="s">
        <v>185</v>
      </c>
      <c r="D15" s="15">
        <f>D88+D161</f>
        <v>188322</v>
      </c>
      <c r="E15" s="17">
        <f>E88+E161</f>
        <v>140072</v>
      </c>
      <c r="F15" s="17">
        <f>F88+F161</f>
        <v>10001</v>
      </c>
      <c r="G15" s="17">
        <f>G88+G161</f>
        <v>26408</v>
      </c>
      <c r="H15" s="17">
        <f>H88+H161</f>
        <v>9237</v>
      </c>
      <c r="I15" s="17">
        <f>I88+I161</f>
        <v>17171</v>
      </c>
      <c r="J15" s="17">
        <f>J88+J161</f>
        <v>11813</v>
      </c>
    </row>
    <row r="16" spans="1:10" x14ac:dyDescent="0.2">
      <c r="C16" s="5" t="s">
        <v>184</v>
      </c>
      <c r="D16" s="15">
        <f>D89+D162</f>
        <v>22523</v>
      </c>
      <c r="E16" s="17">
        <f>E89+E162</f>
        <v>15372</v>
      </c>
      <c r="F16" s="17">
        <f>F89+F162</f>
        <v>1058</v>
      </c>
      <c r="G16" s="17">
        <f>G89+G162</f>
        <v>3937</v>
      </c>
      <c r="H16" s="17">
        <f>H89+H162</f>
        <v>1224</v>
      </c>
      <c r="I16" s="17">
        <f>I89+I162</f>
        <v>2713</v>
      </c>
      <c r="J16" s="17">
        <f>J89+J162</f>
        <v>2155</v>
      </c>
    </row>
    <row r="17" spans="3:10" x14ac:dyDescent="0.2">
      <c r="C17" s="5" t="s">
        <v>183</v>
      </c>
      <c r="D17" s="15">
        <f>D90+D163</f>
        <v>24375</v>
      </c>
      <c r="E17" s="17">
        <f>E90+E163</f>
        <v>18261</v>
      </c>
      <c r="F17" s="17">
        <f>F90+F163</f>
        <v>882</v>
      </c>
      <c r="G17" s="17">
        <f>G90+G163</f>
        <v>3364</v>
      </c>
      <c r="H17" s="17">
        <f>H90+H163</f>
        <v>875</v>
      </c>
      <c r="I17" s="17">
        <f>I90+I163</f>
        <v>2489</v>
      </c>
      <c r="J17" s="17">
        <f>J90+J163</f>
        <v>1860</v>
      </c>
    </row>
    <row r="18" spans="3:10" x14ac:dyDescent="0.2">
      <c r="C18" s="5" t="s">
        <v>182</v>
      </c>
      <c r="D18" s="15">
        <f>D91+D164</f>
        <v>16852</v>
      </c>
      <c r="E18" s="17">
        <f>E91+E164</f>
        <v>10358</v>
      </c>
      <c r="F18" s="17">
        <f>F91+F164</f>
        <v>502</v>
      </c>
      <c r="G18" s="17">
        <f>G91+G164</f>
        <v>2929</v>
      </c>
      <c r="H18" s="17">
        <f>H91+H164</f>
        <v>981</v>
      </c>
      <c r="I18" s="17">
        <f>I91+I164</f>
        <v>2608</v>
      </c>
      <c r="J18" s="17">
        <f>J91+J164</f>
        <v>2398</v>
      </c>
    </row>
    <row r="19" spans="3:10" x14ac:dyDescent="0.2">
      <c r="C19" s="5" t="s">
        <v>181</v>
      </c>
      <c r="D19" s="15">
        <f>D92+D165</f>
        <v>13102</v>
      </c>
      <c r="E19" s="17">
        <f>E92+E165</f>
        <v>7627</v>
      </c>
      <c r="F19" s="17">
        <f>F92+F165</f>
        <v>405</v>
      </c>
      <c r="G19" s="17">
        <f>G92+G165</f>
        <v>2945</v>
      </c>
      <c r="H19" s="17">
        <f>H92+H165</f>
        <v>741</v>
      </c>
      <c r="I19" s="17">
        <f>I92+I165</f>
        <v>2204</v>
      </c>
      <c r="J19" s="17">
        <f>J92+J165</f>
        <v>2125</v>
      </c>
    </row>
    <row r="20" spans="3:10" x14ac:dyDescent="0.2">
      <c r="C20" s="5" t="s">
        <v>180</v>
      </c>
      <c r="D20" s="15">
        <f>D93+D166</f>
        <v>35172</v>
      </c>
      <c r="E20" s="17">
        <f>E93+E166</f>
        <v>21968</v>
      </c>
      <c r="F20" s="17">
        <f>F93+F166</f>
        <v>1490</v>
      </c>
      <c r="G20" s="17">
        <f>G93+G166</f>
        <v>7043</v>
      </c>
      <c r="H20" s="17">
        <f>H93+H166</f>
        <v>1862</v>
      </c>
      <c r="I20" s="17">
        <f>I93+I166</f>
        <v>5181</v>
      </c>
      <c r="J20" s="17">
        <f>J93+J166</f>
        <v>4671</v>
      </c>
    </row>
    <row r="21" spans="3:10" x14ac:dyDescent="0.2">
      <c r="C21" s="5" t="s">
        <v>179</v>
      </c>
      <c r="D21" s="15">
        <f>D94+D167</f>
        <v>15344</v>
      </c>
      <c r="E21" s="17">
        <f>E94+E167</f>
        <v>10402</v>
      </c>
      <c r="F21" s="17">
        <f>F94+F167</f>
        <v>690</v>
      </c>
      <c r="G21" s="17">
        <f>G94+G167</f>
        <v>2867</v>
      </c>
      <c r="H21" s="17">
        <f>H94+H167</f>
        <v>1121</v>
      </c>
      <c r="I21" s="17">
        <f>I94+I167</f>
        <v>1746</v>
      </c>
      <c r="J21" s="17">
        <f>J94+J167</f>
        <v>1381</v>
      </c>
    </row>
    <row r="22" spans="3:10" x14ac:dyDescent="0.2">
      <c r="D22" s="11"/>
    </row>
    <row r="23" spans="3:10" x14ac:dyDescent="0.2">
      <c r="C23" s="5" t="s">
        <v>178</v>
      </c>
      <c r="D23" s="15">
        <f>D96+D169</f>
        <v>8095</v>
      </c>
      <c r="E23" s="17">
        <f>E96+E169</f>
        <v>4144</v>
      </c>
      <c r="F23" s="17">
        <f>F96+F169</f>
        <v>319</v>
      </c>
      <c r="G23" s="17">
        <f>G96+G169</f>
        <v>1941</v>
      </c>
      <c r="H23" s="17">
        <f>H96+H169</f>
        <v>345</v>
      </c>
      <c r="I23" s="17">
        <f>I96+I169</f>
        <v>1596</v>
      </c>
      <c r="J23" s="17">
        <f>J96+J169</f>
        <v>1691</v>
      </c>
    </row>
    <row r="24" spans="3:10" x14ac:dyDescent="0.2">
      <c r="C24" s="5" t="s">
        <v>177</v>
      </c>
      <c r="D24" s="15">
        <f>D97+D170</f>
        <v>4518</v>
      </c>
      <c r="E24" s="17">
        <f>E97+E170</f>
        <v>2937</v>
      </c>
      <c r="F24" s="17">
        <f>F97+F170</f>
        <v>124</v>
      </c>
      <c r="G24" s="17">
        <f>G97+G170</f>
        <v>932</v>
      </c>
      <c r="H24" s="17">
        <f>H97+H170</f>
        <v>167</v>
      </c>
      <c r="I24" s="17">
        <f>I97+I170</f>
        <v>765</v>
      </c>
      <c r="J24" s="17">
        <f>J97+J170</f>
        <v>524</v>
      </c>
    </row>
    <row r="25" spans="3:10" x14ac:dyDescent="0.2">
      <c r="C25" s="5" t="s">
        <v>176</v>
      </c>
      <c r="D25" s="15">
        <f>D98+D171</f>
        <v>2346</v>
      </c>
      <c r="E25" s="17">
        <f>E98+E171</f>
        <v>1203</v>
      </c>
      <c r="F25" s="17">
        <f>F98+F171</f>
        <v>37</v>
      </c>
      <c r="G25" s="17">
        <f>G98+G171</f>
        <v>706</v>
      </c>
      <c r="H25" s="17">
        <f>H98+H171</f>
        <v>91</v>
      </c>
      <c r="I25" s="17">
        <f>I98+I171</f>
        <v>615</v>
      </c>
      <c r="J25" s="17">
        <f>J98+J171</f>
        <v>400</v>
      </c>
    </row>
    <row r="26" spans="3:10" x14ac:dyDescent="0.2">
      <c r="C26" s="5" t="s">
        <v>175</v>
      </c>
      <c r="D26" s="15">
        <f>D99+D172</f>
        <v>7622</v>
      </c>
      <c r="E26" s="17">
        <f>E99+E172</f>
        <v>4623</v>
      </c>
      <c r="F26" s="17">
        <f>F99+F172</f>
        <v>215</v>
      </c>
      <c r="G26" s="17">
        <f>G99+G172</f>
        <v>1554</v>
      </c>
      <c r="H26" s="17">
        <f>H99+H172</f>
        <v>250</v>
      </c>
      <c r="I26" s="17">
        <f>I99+I172</f>
        <v>1304</v>
      </c>
      <c r="J26" s="17">
        <f>J99+J172</f>
        <v>1230</v>
      </c>
    </row>
    <row r="27" spans="3:10" x14ac:dyDescent="0.2">
      <c r="C27" s="5" t="s">
        <v>174</v>
      </c>
      <c r="D27" s="15">
        <f>D100+D173</f>
        <v>8845</v>
      </c>
      <c r="E27" s="17">
        <f>E100+E173</f>
        <v>4732</v>
      </c>
      <c r="F27" s="17">
        <f>F100+F173</f>
        <v>270</v>
      </c>
      <c r="G27" s="17">
        <f>G100+G173</f>
        <v>2134</v>
      </c>
      <c r="H27" s="17">
        <f>H100+H173</f>
        <v>295</v>
      </c>
      <c r="I27" s="17">
        <f>I100+I173</f>
        <v>1839</v>
      </c>
      <c r="J27" s="17">
        <f>J100+J173</f>
        <v>1709</v>
      </c>
    </row>
    <row r="28" spans="3:10" x14ac:dyDescent="0.2">
      <c r="C28" s="5" t="s">
        <v>173</v>
      </c>
      <c r="D28" s="15">
        <f>D101+D174</f>
        <v>4626</v>
      </c>
      <c r="E28" s="17">
        <f>E101+E174</f>
        <v>2654</v>
      </c>
      <c r="F28" s="17">
        <f>F101+F174</f>
        <v>159</v>
      </c>
      <c r="G28" s="17">
        <f>G101+G174</f>
        <v>1016</v>
      </c>
      <c r="H28" s="17">
        <f>H101+H174</f>
        <v>167</v>
      </c>
      <c r="I28" s="17">
        <f>I101+I174</f>
        <v>849</v>
      </c>
      <c r="J28" s="17">
        <f>J101+J174</f>
        <v>796</v>
      </c>
    </row>
    <row r="29" spans="3:10" x14ac:dyDescent="0.2">
      <c r="C29" s="5" t="s">
        <v>172</v>
      </c>
      <c r="D29" s="15">
        <f>D102+D175</f>
        <v>4124</v>
      </c>
      <c r="E29" s="17">
        <f>E102+E175</f>
        <v>2245</v>
      </c>
      <c r="F29" s="17">
        <f>F102+F175</f>
        <v>84</v>
      </c>
      <c r="G29" s="17">
        <f>G102+G175</f>
        <v>1046</v>
      </c>
      <c r="H29" s="17">
        <f>H102+H175</f>
        <v>136</v>
      </c>
      <c r="I29" s="17">
        <f>I102+I175</f>
        <v>910</v>
      </c>
      <c r="J29" s="17">
        <f>J102+J175</f>
        <v>749</v>
      </c>
    </row>
    <row r="30" spans="3:10" x14ac:dyDescent="0.2">
      <c r="C30" s="5" t="s">
        <v>171</v>
      </c>
      <c r="D30" s="15">
        <f>D103+D176</f>
        <v>9639</v>
      </c>
      <c r="E30" s="17">
        <f>E103+E176</f>
        <v>7004</v>
      </c>
      <c r="F30" s="17">
        <f>F103+F176</f>
        <v>370</v>
      </c>
      <c r="G30" s="17">
        <f>G103+G176</f>
        <v>1569</v>
      </c>
      <c r="H30" s="17">
        <f>H103+H176</f>
        <v>316</v>
      </c>
      <c r="I30" s="17">
        <f>I103+I176</f>
        <v>1253</v>
      </c>
      <c r="J30" s="17">
        <f>J103+J176</f>
        <v>696</v>
      </c>
    </row>
    <row r="31" spans="3:10" x14ac:dyDescent="0.2">
      <c r="C31" s="5" t="s">
        <v>170</v>
      </c>
      <c r="D31" s="15">
        <f>D104+D177</f>
        <v>19467</v>
      </c>
      <c r="E31" s="17">
        <f>E104+E177</f>
        <v>15126</v>
      </c>
      <c r="F31" s="17">
        <f>F104+F177</f>
        <v>714</v>
      </c>
      <c r="G31" s="17">
        <f>G104+G177</f>
        <v>2480</v>
      </c>
      <c r="H31" s="17">
        <f>H104+H177</f>
        <v>737</v>
      </c>
      <c r="I31" s="17">
        <f>I104+I177</f>
        <v>1743</v>
      </c>
      <c r="J31" s="17">
        <f>J104+J177</f>
        <v>1146</v>
      </c>
    </row>
    <row r="32" spans="3:10" x14ac:dyDescent="0.2">
      <c r="D32" s="11"/>
    </row>
    <row r="33" spans="3:10" x14ac:dyDescent="0.2">
      <c r="C33" s="5" t="s">
        <v>169</v>
      </c>
      <c r="D33" s="15">
        <f>D106+D179</f>
        <v>11298</v>
      </c>
      <c r="E33" s="17">
        <f>E106+E179</f>
        <v>6301</v>
      </c>
      <c r="F33" s="17">
        <f>F106+F179</f>
        <v>298</v>
      </c>
      <c r="G33" s="17">
        <f>G106+G179</f>
        <v>2658</v>
      </c>
      <c r="H33" s="17">
        <f>H106+H179</f>
        <v>406</v>
      </c>
      <c r="I33" s="17">
        <f>I106+I179</f>
        <v>2252</v>
      </c>
      <c r="J33" s="17">
        <f>J106+J179</f>
        <v>2041</v>
      </c>
    </row>
    <row r="34" spans="3:10" x14ac:dyDescent="0.2">
      <c r="C34" s="5" t="s">
        <v>168</v>
      </c>
      <c r="D34" s="15">
        <f>D107+D180</f>
        <v>7752</v>
      </c>
      <c r="E34" s="17">
        <f>E107+E180</f>
        <v>5109</v>
      </c>
      <c r="F34" s="17">
        <f>F107+F180</f>
        <v>334</v>
      </c>
      <c r="G34" s="17">
        <f>G107+G180</f>
        <v>1415</v>
      </c>
      <c r="H34" s="17">
        <f>H107+H180</f>
        <v>398</v>
      </c>
      <c r="I34" s="17">
        <f>I107+I180</f>
        <v>1017</v>
      </c>
      <c r="J34" s="17">
        <f>J107+J180</f>
        <v>893</v>
      </c>
    </row>
    <row r="35" spans="3:10" x14ac:dyDescent="0.2">
      <c r="C35" s="5" t="s">
        <v>167</v>
      </c>
      <c r="D35" s="15">
        <f>D108+D181</f>
        <v>3163</v>
      </c>
      <c r="E35" s="17">
        <f>E108+E181</f>
        <v>1973</v>
      </c>
      <c r="F35" s="17">
        <f>F108+F181</f>
        <v>73</v>
      </c>
      <c r="G35" s="17">
        <f>G108+G181</f>
        <v>693</v>
      </c>
      <c r="H35" s="17">
        <f>H108+H181</f>
        <v>116</v>
      </c>
      <c r="I35" s="17">
        <f>I108+I181</f>
        <v>577</v>
      </c>
      <c r="J35" s="17">
        <f>J108+J181</f>
        <v>424</v>
      </c>
    </row>
    <row r="36" spans="3:10" x14ac:dyDescent="0.2">
      <c r="C36" s="5" t="s">
        <v>166</v>
      </c>
      <c r="D36" s="15">
        <f>D109+D182</f>
        <v>2897</v>
      </c>
      <c r="E36" s="17">
        <f>E109+E182</f>
        <v>1856</v>
      </c>
      <c r="F36" s="17">
        <f>F109+F182</f>
        <v>148</v>
      </c>
      <c r="G36" s="17">
        <f>G109+G182</f>
        <v>590</v>
      </c>
      <c r="H36" s="17">
        <f>H109+H182</f>
        <v>117</v>
      </c>
      <c r="I36" s="17">
        <f>I109+I182</f>
        <v>473</v>
      </c>
      <c r="J36" s="17">
        <f>J109+J182</f>
        <v>303</v>
      </c>
    </row>
    <row r="37" spans="3:10" x14ac:dyDescent="0.2">
      <c r="C37" s="5" t="s">
        <v>165</v>
      </c>
      <c r="D37" s="15">
        <f>D110+D183</f>
        <v>304</v>
      </c>
      <c r="E37" s="17">
        <f>E110+E183</f>
        <v>212</v>
      </c>
      <c r="F37" s="17">
        <f>F110+F183</f>
        <v>4</v>
      </c>
      <c r="G37" s="17">
        <f>G110+G183</f>
        <v>65</v>
      </c>
      <c r="H37" s="17">
        <f>H110+H183</f>
        <v>12</v>
      </c>
      <c r="I37" s="17">
        <f>I110+I183</f>
        <v>53</v>
      </c>
      <c r="J37" s="17">
        <f>J110+J183</f>
        <v>23</v>
      </c>
    </row>
    <row r="38" spans="3:10" x14ac:dyDescent="0.2">
      <c r="D38" s="11"/>
    </row>
    <row r="39" spans="3:10" x14ac:dyDescent="0.2">
      <c r="C39" s="5" t="s">
        <v>164</v>
      </c>
      <c r="D39" s="15">
        <f>D112+D185</f>
        <v>7450</v>
      </c>
      <c r="E39" s="17">
        <f>E112+E185</f>
        <v>4258</v>
      </c>
      <c r="F39" s="17">
        <f>F112+F185</f>
        <v>253</v>
      </c>
      <c r="G39" s="17">
        <f>G112+G185</f>
        <v>1664</v>
      </c>
      <c r="H39" s="17">
        <f>H112+H185</f>
        <v>431</v>
      </c>
      <c r="I39" s="17">
        <f>I112+I185</f>
        <v>1233</v>
      </c>
      <c r="J39" s="17">
        <f>J112+J185</f>
        <v>1274</v>
      </c>
    </row>
    <row r="40" spans="3:10" x14ac:dyDescent="0.2">
      <c r="C40" s="5" t="s">
        <v>163</v>
      </c>
      <c r="D40" s="15">
        <f>D113+D186</f>
        <v>4383</v>
      </c>
      <c r="E40" s="17">
        <f>E113+E186</f>
        <v>2379</v>
      </c>
      <c r="F40" s="17">
        <f>F113+F186</f>
        <v>91</v>
      </c>
      <c r="G40" s="17">
        <f>G113+G186</f>
        <v>994</v>
      </c>
      <c r="H40" s="17">
        <f>H113+H186</f>
        <v>182</v>
      </c>
      <c r="I40" s="17">
        <f>I113+I186</f>
        <v>812</v>
      </c>
      <c r="J40" s="17">
        <f>J113+J186</f>
        <v>919</v>
      </c>
    </row>
    <row r="41" spans="3:10" x14ac:dyDescent="0.2">
      <c r="C41" s="5" t="s">
        <v>162</v>
      </c>
      <c r="D41" s="15">
        <f>D114+D187</f>
        <v>7125</v>
      </c>
      <c r="E41" s="17">
        <f>E114+E187</f>
        <v>3394</v>
      </c>
      <c r="F41" s="17">
        <f>F114+F187</f>
        <v>203</v>
      </c>
      <c r="G41" s="17">
        <f>G114+G187</f>
        <v>1852</v>
      </c>
      <c r="H41" s="17">
        <f>H114+H187</f>
        <v>354</v>
      </c>
      <c r="I41" s="17">
        <f>I114+I187</f>
        <v>1498</v>
      </c>
      <c r="J41" s="17">
        <f>J114+J187</f>
        <v>1674</v>
      </c>
    </row>
    <row r="42" spans="3:10" x14ac:dyDescent="0.2">
      <c r="C42" s="5" t="s">
        <v>161</v>
      </c>
      <c r="D42" s="15">
        <f>D115+D188</f>
        <v>5570</v>
      </c>
      <c r="E42" s="17">
        <f>E115+E188</f>
        <v>2323</v>
      </c>
      <c r="F42" s="17">
        <f>F115+F188</f>
        <v>65</v>
      </c>
      <c r="G42" s="17">
        <f>G115+G188</f>
        <v>1793</v>
      </c>
      <c r="H42" s="17">
        <f>H115+H188</f>
        <v>146</v>
      </c>
      <c r="I42" s="17">
        <f>I115+I188</f>
        <v>1647</v>
      </c>
      <c r="J42" s="17">
        <f>J115+J188</f>
        <v>1388</v>
      </c>
    </row>
    <row r="43" spans="3:10" x14ac:dyDescent="0.2">
      <c r="C43" s="5" t="s">
        <v>160</v>
      </c>
      <c r="D43" s="15">
        <f>D116+D189</f>
        <v>2719</v>
      </c>
      <c r="E43" s="17">
        <f>E116+E189</f>
        <v>1427</v>
      </c>
      <c r="F43" s="17">
        <f>F116+F189</f>
        <v>28</v>
      </c>
      <c r="G43" s="17">
        <f>G116+G189</f>
        <v>846</v>
      </c>
      <c r="H43" s="17">
        <f>H116+H189</f>
        <v>110</v>
      </c>
      <c r="I43" s="17">
        <f>I116+I189</f>
        <v>736</v>
      </c>
      <c r="J43" s="17">
        <f>J116+J189</f>
        <v>418</v>
      </c>
    </row>
    <row r="44" spans="3:10" x14ac:dyDescent="0.2">
      <c r="D44" s="11"/>
    </row>
    <row r="45" spans="3:10" x14ac:dyDescent="0.2">
      <c r="C45" s="5" t="s">
        <v>159</v>
      </c>
      <c r="D45" s="15">
        <f>D118+D191</f>
        <v>3995</v>
      </c>
      <c r="E45" s="17">
        <f>E118+E191</f>
        <v>2824</v>
      </c>
      <c r="F45" s="17">
        <f>F118+F191</f>
        <v>137</v>
      </c>
      <c r="G45" s="17">
        <f>G118+G191</f>
        <v>703</v>
      </c>
      <c r="H45" s="17">
        <f>H118+H191</f>
        <v>159</v>
      </c>
      <c r="I45" s="17">
        <f>I118+I191</f>
        <v>544</v>
      </c>
      <c r="J45" s="17">
        <f>J118+J191</f>
        <v>331</v>
      </c>
    </row>
    <row r="46" spans="3:10" x14ac:dyDescent="0.2">
      <c r="C46" s="5" t="s">
        <v>158</v>
      </c>
      <c r="D46" s="15">
        <f>D119+D192</f>
        <v>3478</v>
      </c>
      <c r="E46" s="17">
        <f>E119+E192</f>
        <v>2012</v>
      </c>
      <c r="F46" s="17">
        <f>F119+F192</f>
        <v>75</v>
      </c>
      <c r="G46" s="17">
        <f>G119+G192</f>
        <v>829</v>
      </c>
      <c r="H46" s="17">
        <f>H119+H192</f>
        <v>99</v>
      </c>
      <c r="I46" s="17">
        <f>I119+I192</f>
        <v>730</v>
      </c>
      <c r="J46" s="17">
        <f>J119+J192</f>
        <v>562</v>
      </c>
    </row>
    <row r="47" spans="3:10" x14ac:dyDescent="0.2">
      <c r="C47" s="5" t="s">
        <v>157</v>
      </c>
      <c r="D47" s="15">
        <f>D120+D193</f>
        <v>3762</v>
      </c>
      <c r="E47" s="17">
        <f>E120+E193</f>
        <v>2244</v>
      </c>
      <c r="F47" s="17">
        <f>F120+F193</f>
        <v>109</v>
      </c>
      <c r="G47" s="17">
        <f>G120+G193</f>
        <v>904</v>
      </c>
      <c r="H47" s="17">
        <f>H120+H193</f>
        <v>165</v>
      </c>
      <c r="I47" s="17">
        <f>I120+I193</f>
        <v>739</v>
      </c>
      <c r="J47" s="17">
        <f>J120+J193</f>
        <v>505</v>
      </c>
    </row>
    <row r="48" spans="3:10" x14ac:dyDescent="0.2">
      <c r="C48" s="5" t="s">
        <v>156</v>
      </c>
      <c r="D48" s="15">
        <f>D121+D194</f>
        <v>3561</v>
      </c>
      <c r="E48" s="17">
        <f>E121+E194</f>
        <v>1863</v>
      </c>
      <c r="F48" s="17">
        <f>F121+F194</f>
        <v>85</v>
      </c>
      <c r="G48" s="17">
        <f>G121+G194</f>
        <v>842</v>
      </c>
      <c r="H48" s="17">
        <f>H121+H194</f>
        <v>83</v>
      </c>
      <c r="I48" s="17">
        <f>I121+I194</f>
        <v>759</v>
      </c>
      <c r="J48" s="17">
        <f>J121+J194</f>
        <v>771</v>
      </c>
    </row>
    <row r="49" spans="3:10" x14ac:dyDescent="0.2">
      <c r="C49" s="5" t="s">
        <v>155</v>
      </c>
      <c r="D49" s="15">
        <f>D122+D195</f>
        <v>1243</v>
      </c>
      <c r="E49" s="17">
        <f>E122+E195</f>
        <v>690</v>
      </c>
      <c r="F49" s="17">
        <f>F122+F195</f>
        <v>27</v>
      </c>
      <c r="G49" s="17">
        <f>G122+G195</f>
        <v>337</v>
      </c>
      <c r="H49" s="17">
        <f>H122+H195</f>
        <v>43</v>
      </c>
      <c r="I49" s="17">
        <f>I122+I195</f>
        <v>294</v>
      </c>
      <c r="J49" s="17">
        <f>J122+J195</f>
        <v>188</v>
      </c>
    </row>
    <row r="50" spans="3:10" x14ac:dyDescent="0.2">
      <c r="C50" s="5" t="s">
        <v>154</v>
      </c>
      <c r="D50" s="15">
        <f>D123+D196</f>
        <v>1154</v>
      </c>
      <c r="E50" s="17">
        <f>E123+E196</f>
        <v>704</v>
      </c>
      <c r="F50" s="17">
        <f>F123+F196</f>
        <v>12</v>
      </c>
      <c r="G50" s="17">
        <f>G123+G196</f>
        <v>278</v>
      </c>
      <c r="H50" s="17">
        <f>H123+H196</f>
        <v>41</v>
      </c>
      <c r="I50" s="17">
        <f>I123+I196</f>
        <v>237</v>
      </c>
      <c r="J50" s="17">
        <f>J123+J196</f>
        <v>160</v>
      </c>
    </row>
    <row r="51" spans="3:10" x14ac:dyDescent="0.2">
      <c r="C51" s="5" t="s">
        <v>153</v>
      </c>
      <c r="D51" s="15">
        <f>D124+D197</f>
        <v>2354</v>
      </c>
      <c r="E51" s="17">
        <f>E124+E197</f>
        <v>1499</v>
      </c>
      <c r="F51" s="17">
        <f>F124+F197</f>
        <v>87</v>
      </c>
      <c r="G51" s="17">
        <f>G124+G197</f>
        <v>511</v>
      </c>
      <c r="H51" s="17">
        <f>H124+H197</f>
        <v>62</v>
      </c>
      <c r="I51" s="17">
        <f>I124+I197</f>
        <v>449</v>
      </c>
      <c r="J51" s="17">
        <f>J124+J197</f>
        <v>257</v>
      </c>
    </row>
    <row r="52" spans="3:10" x14ac:dyDescent="0.2">
      <c r="C52" s="5" t="s">
        <v>152</v>
      </c>
      <c r="D52" s="15">
        <f>D125+D198</f>
        <v>3801</v>
      </c>
      <c r="E52" s="17">
        <f>E125+E198</f>
        <v>1221</v>
      </c>
      <c r="F52" s="17">
        <f>F125+F198</f>
        <v>79</v>
      </c>
      <c r="G52" s="17">
        <f>G125+G198</f>
        <v>1079</v>
      </c>
      <c r="H52" s="17">
        <f>H125+H198</f>
        <v>94</v>
      </c>
      <c r="I52" s="17">
        <f>I125+I198</f>
        <v>985</v>
      </c>
      <c r="J52" s="17">
        <f>J125+J198</f>
        <v>1420</v>
      </c>
    </row>
    <row r="53" spans="3:10" x14ac:dyDescent="0.2">
      <c r="C53" s="5" t="s">
        <v>151</v>
      </c>
      <c r="D53" s="15">
        <f>D126+D199</f>
        <v>4321</v>
      </c>
      <c r="E53" s="17">
        <f>E126+E199</f>
        <v>2148</v>
      </c>
      <c r="F53" s="17">
        <f>F126+F199</f>
        <v>177</v>
      </c>
      <c r="G53" s="17">
        <f>G126+G199</f>
        <v>1082</v>
      </c>
      <c r="H53" s="17">
        <f>H126+H199</f>
        <v>211</v>
      </c>
      <c r="I53" s="17">
        <f>I126+I199</f>
        <v>871</v>
      </c>
      <c r="J53" s="17">
        <f>J126+J199</f>
        <v>914</v>
      </c>
    </row>
    <row r="54" spans="3:10" x14ac:dyDescent="0.2">
      <c r="C54" s="5" t="s">
        <v>150</v>
      </c>
      <c r="D54" s="15">
        <f>D127+D200</f>
        <v>5298</v>
      </c>
      <c r="E54" s="17">
        <f>E127+E200</f>
        <v>2413</v>
      </c>
      <c r="F54" s="17">
        <f>F127+F200</f>
        <v>117</v>
      </c>
      <c r="G54" s="17">
        <f>G127+G200</f>
        <v>1416</v>
      </c>
      <c r="H54" s="17">
        <f>H127+H200</f>
        <v>175</v>
      </c>
      <c r="I54" s="17">
        <f>I127+I200</f>
        <v>1241</v>
      </c>
      <c r="J54" s="17">
        <f>J127+J200</f>
        <v>1351</v>
      </c>
    </row>
    <row r="55" spans="3:10" x14ac:dyDescent="0.2">
      <c r="D55" s="11"/>
    </row>
    <row r="56" spans="3:10" x14ac:dyDescent="0.2">
      <c r="C56" s="5" t="s">
        <v>149</v>
      </c>
      <c r="D56" s="15">
        <f>D129+D202</f>
        <v>10371</v>
      </c>
      <c r="E56" s="17">
        <f>E129+E202</f>
        <v>7515</v>
      </c>
      <c r="F56" s="17">
        <f>F129+F202</f>
        <v>448</v>
      </c>
      <c r="G56" s="17">
        <f>G129+G202</f>
        <v>1623</v>
      </c>
      <c r="H56" s="17">
        <f>H129+H202</f>
        <v>453</v>
      </c>
      <c r="I56" s="17">
        <f>I129+I202</f>
        <v>1170</v>
      </c>
      <c r="J56" s="17">
        <f>J129+J202</f>
        <v>785</v>
      </c>
    </row>
    <row r="57" spans="3:10" x14ac:dyDescent="0.2">
      <c r="C57" s="5" t="s">
        <v>148</v>
      </c>
      <c r="D57" s="15">
        <f>D130+D203</f>
        <v>1921</v>
      </c>
      <c r="E57" s="17">
        <f>E130+E203</f>
        <v>1165</v>
      </c>
      <c r="F57" s="17">
        <f>F130+F203</f>
        <v>25</v>
      </c>
      <c r="G57" s="17">
        <f>G130+G203</f>
        <v>521</v>
      </c>
      <c r="H57" s="17">
        <f>H130+H203</f>
        <v>63</v>
      </c>
      <c r="I57" s="17">
        <f>I130+I203</f>
        <v>458</v>
      </c>
      <c r="J57" s="17">
        <f>J130+J203</f>
        <v>210</v>
      </c>
    </row>
    <row r="58" spans="3:10" x14ac:dyDescent="0.2">
      <c r="C58" s="5" t="s">
        <v>147</v>
      </c>
      <c r="D58" s="15">
        <f>D131+D204</f>
        <v>1517</v>
      </c>
      <c r="E58" s="17">
        <f>E131+E204</f>
        <v>1005</v>
      </c>
      <c r="F58" s="17">
        <f>F131+F204</f>
        <v>29</v>
      </c>
      <c r="G58" s="17">
        <f>G131+G204</f>
        <v>344</v>
      </c>
      <c r="H58" s="17">
        <f>H131+H204</f>
        <v>52</v>
      </c>
      <c r="I58" s="17">
        <f>I131+I204</f>
        <v>292</v>
      </c>
      <c r="J58" s="17">
        <f>J131+J204</f>
        <v>139</v>
      </c>
    </row>
    <row r="59" spans="3:10" x14ac:dyDescent="0.2">
      <c r="C59" s="5" t="s">
        <v>146</v>
      </c>
      <c r="D59" s="15">
        <f>D132+D205</f>
        <v>6703</v>
      </c>
      <c r="E59" s="17">
        <f>E132+E205</f>
        <v>4676</v>
      </c>
      <c r="F59" s="17">
        <f>F132+F205</f>
        <v>229</v>
      </c>
      <c r="G59" s="17">
        <f>G132+G205</f>
        <v>1176</v>
      </c>
      <c r="H59" s="17">
        <f>H132+H205</f>
        <v>315</v>
      </c>
      <c r="I59" s="17">
        <f>I132+I205</f>
        <v>861</v>
      </c>
      <c r="J59" s="17">
        <f>J132+J205</f>
        <v>622</v>
      </c>
    </row>
    <row r="60" spans="3:10" x14ac:dyDescent="0.2">
      <c r="C60" s="5" t="s">
        <v>145</v>
      </c>
      <c r="D60" s="15">
        <f>D133+D206</f>
        <v>2350</v>
      </c>
      <c r="E60" s="17">
        <f>E133+E206</f>
        <v>1467</v>
      </c>
      <c r="F60" s="17">
        <f>F133+F206</f>
        <v>48</v>
      </c>
      <c r="G60" s="17">
        <f>G133+G206</f>
        <v>576</v>
      </c>
      <c r="H60" s="17">
        <f>H133+H206</f>
        <v>100</v>
      </c>
      <c r="I60" s="17">
        <f>I133+I206</f>
        <v>476</v>
      </c>
      <c r="J60" s="17">
        <f>J133+J206</f>
        <v>259</v>
      </c>
    </row>
    <row r="61" spans="3:10" x14ac:dyDescent="0.2">
      <c r="C61" s="5" t="s">
        <v>144</v>
      </c>
      <c r="D61" s="15">
        <f>D134+D207</f>
        <v>2847</v>
      </c>
      <c r="E61" s="17">
        <f>E134+E207</f>
        <v>1686</v>
      </c>
      <c r="F61" s="17">
        <f>F134+F207</f>
        <v>65</v>
      </c>
      <c r="G61" s="17">
        <f>G134+G207</f>
        <v>812</v>
      </c>
      <c r="H61" s="17">
        <f>H134+H207</f>
        <v>128</v>
      </c>
      <c r="I61" s="17">
        <f>I134+I207</f>
        <v>684</v>
      </c>
      <c r="J61" s="17">
        <f>J134+J207</f>
        <v>284</v>
      </c>
    </row>
    <row r="62" spans="3:10" x14ac:dyDescent="0.2">
      <c r="C62" s="5" t="s">
        <v>143</v>
      </c>
      <c r="D62" s="15">
        <f>D135+D208</f>
        <v>6976</v>
      </c>
      <c r="E62" s="17">
        <f>E135+E208</f>
        <v>4431</v>
      </c>
      <c r="F62" s="17">
        <f>F135+F208</f>
        <v>197</v>
      </c>
      <c r="G62" s="17">
        <f>G135+G208</f>
        <v>1630</v>
      </c>
      <c r="H62" s="17">
        <f>H135+H208</f>
        <v>434</v>
      </c>
      <c r="I62" s="17">
        <f>I135+I208</f>
        <v>1196</v>
      </c>
      <c r="J62" s="17">
        <f>J135+J208</f>
        <v>717</v>
      </c>
    </row>
    <row r="63" spans="3:10" x14ac:dyDescent="0.2">
      <c r="D63" s="11"/>
    </row>
    <row r="64" spans="3:10" x14ac:dyDescent="0.2">
      <c r="C64" s="5" t="s">
        <v>142</v>
      </c>
      <c r="D64" s="15">
        <f>D137+D210</f>
        <v>9546</v>
      </c>
      <c r="E64" s="17">
        <f>E137+E210</f>
        <v>6427</v>
      </c>
      <c r="F64" s="17">
        <f>F137+F210</f>
        <v>257</v>
      </c>
      <c r="G64" s="17">
        <f>G137+G210</f>
        <v>1990</v>
      </c>
      <c r="H64" s="17">
        <f>H137+H210</f>
        <v>563</v>
      </c>
      <c r="I64" s="17">
        <f>I137+I210</f>
        <v>1427</v>
      </c>
      <c r="J64" s="17">
        <f>J137+J210</f>
        <v>872</v>
      </c>
    </row>
    <row r="65" spans="1:10" x14ac:dyDescent="0.2">
      <c r="C65" s="5" t="s">
        <v>141</v>
      </c>
      <c r="D65" s="15">
        <f>D138+D211</f>
        <v>1725</v>
      </c>
      <c r="E65" s="17">
        <f>E138+E211</f>
        <v>1245</v>
      </c>
      <c r="F65" s="17">
        <f>F138+F211</f>
        <v>27</v>
      </c>
      <c r="G65" s="17">
        <f>G138+G211</f>
        <v>327</v>
      </c>
      <c r="H65" s="17">
        <f>H138+H211</f>
        <v>109</v>
      </c>
      <c r="I65" s="17">
        <f>I138+I211</f>
        <v>218</v>
      </c>
      <c r="J65" s="17">
        <f>J138+J211</f>
        <v>126</v>
      </c>
    </row>
    <row r="66" spans="1:10" x14ac:dyDescent="0.2">
      <c r="C66" s="5" t="s">
        <v>140</v>
      </c>
      <c r="D66" s="15">
        <f>D139+D212</f>
        <v>2692</v>
      </c>
      <c r="E66" s="17">
        <f>E139+E212</f>
        <v>1710</v>
      </c>
      <c r="F66" s="17">
        <f>F139+F212</f>
        <v>50</v>
      </c>
      <c r="G66" s="17">
        <f>G139+G212</f>
        <v>656</v>
      </c>
      <c r="H66" s="17">
        <f>H139+H212</f>
        <v>168</v>
      </c>
      <c r="I66" s="17">
        <f>I139+I212</f>
        <v>488</v>
      </c>
      <c r="J66" s="17">
        <f>J139+J212</f>
        <v>273</v>
      </c>
    </row>
    <row r="67" spans="1:10" x14ac:dyDescent="0.2">
      <c r="C67" s="5" t="s">
        <v>139</v>
      </c>
      <c r="D67" s="15">
        <f>D140+D213</f>
        <v>1583</v>
      </c>
      <c r="E67" s="17">
        <f>E140+E213</f>
        <v>1096</v>
      </c>
      <c r="F67" s="17">
        <f>F140+F213</f>
        <v>57</v>
      </c>
      <c r="G67" s="17">
        <f>G140+G213</f>
        <v>297</v>
      </c>
      <c r="H67" s="17">
        <f>H140+H213</f>
        <v>68</v>
      </c>
      <c r="I67" s="17">
        <f>I140+I213</f>
        <v>229</v>
      </c>
      <c r="J67" s="17">
        <f>J140+J213</f>
        <v>133</v>
      </c>
    </row>
    <row r="68" spans="1:10" x14ac:dyDescent="0.2">
      <c r="C68" s="5" t="s">
        <v>138</v>
      </c>
      <c r="D68" s="15">
        <f>D141+D214</f>
        <v>793</v>
      </c>
      <c r="E68" s="17">
        <f>E141+E214</f>
        <v>623</v>
      </c>
      <c r="F68" s="17">
        <f>F141+F214</f>
        <v>15</v>
      </c>
      <c r="G68" s="17">
        <f>G141+G214</f>
        <v>117</v>
      </c>
      <c r="H68" s="17">
        <f>H141+H214</f>
        <v>36</v>
      </c>
      <c r="I68" s="17">
        <f>I141+I214</f>
        <v>81</v>
      </c>
      <c r="J68" s="17">
        <f>J141+J214</f>
        <v>38</v>
      </c>
    </row>
    <row r="69" spans="1:10" x14ac:dyDescent="0.2">
      <c r="C69" s="5" t="s">
        <v>137</v>
      </c>
      <c r="D69" s="15">
        <f>D142+D215</f>
        <v>1738</v>
      </c>
      <c r="E69" s="17">
        <f>E142+E215</f>
        <v>1199</v>
      </c>
      <c r="F69" s="17">
        <f>F142+F215</f>
        <v>29</v>
      </c>
      <c r="G69" s="17">
        <f>G142+G215</f>
        <v>374</v>
      </c>
      <c r="H69" s="17">
        <f>H142+H215</f>
        <v>113</v>
      </c>
      <c r="I69" s="17">
        <f>I142+I215</f>
        <v>261</v>
      </c>
      <c r="J69" s="17">
        <f>J142+J215</f>
        <v>136</v>
      </c>
    </row>
    <row r="70" spans="1:10" x14ac:dyDescent="0.2">
      <c r="C70" s="5" t="s">
        <v>136</v>
      </c>
      <c r="D70" s="15">
        <f>D143+D216</f>
        <v>222</v>
      </c>
      <c r="E70" s="17">
        <f>E143+E216</f>
        <v>168</v>
      </c>
      <c r="F70" s="17">
        <f>F143+F216</f>
        <v>8</v>
      </c>
      <c r="G70" s="17">
        <f>G143+G216</f>
        <v>44</v>
      </c>
      <c r="H70" s="17">
        <f>H143+H216</f>
        <v>9</v>
      </c>
      <c r="I70" s="17">
        <f>I143+I216</f>
        <v>35</v>
      </c>
      <c r="J70" s="17">
        <f>J143+J216</f>
        <v>2</v>
      </c>
    </row>
    <row r="71" spans="1:10" ht="18" thickBot="1" x14ac:dyDescent="0.25">
      <c r="B71" s="7"/>
      <c r="C71" s="7"/>
      <c r="D71" s="18"/>
      <c r="E71" s="19"/>
      <c r="F71" s="19"/>
      <c r="G71" s="7"/>
      <c r="H71" s="7"/>
      <c r="I71" s="7"/>
      <c r="J71" s="7"/>
    </row>
    <row r="72" spans="1:10" x14ac:dyDescent="0.2">
      <c r="D72" s="5" t="s">
        <v>21</v>
      </c>
      <c r="H72" s="5" t="s">
        <v>192</v>
      </c>
    </row>
    <row r="73" spans="1:10" x14ac:dyDescent="0.2">
      <c r="A73" s="5"/>
    </row>
    <row r="74" spans="1:10" x14ac:dyDescent="0.2">
      <c r="A74" s="5"/>
    </row>
    <row r="79" spans="1:10" x14ac:dyDescent="0.2">
      <c r="E79" s="1" t="s">
        <v>202</v>
      </c>
    </row>
    <row r="80" spans="1:10" ht="18" thickBot="1" x14ac:dyDescent="0.25">
      <c r="B80" s="7"/>
      <c r="C80" s="7"/>
      <c r="D80" s="40" t="s">
        <v>204</v>
      </c>
      <c r="E80" s="7"/>
      <c r="F80" s="8" t="s">
        <v>190</v>
      </c>
      <c r="G80" s="7"/>
      <c r="H80" s="7"/>
      <c r="I80" s="7"/>
      <c r="J80" s="38" t="s">
        <v>133</v>
      </c>
    </row>
    <row r="81" spans="2:10" x14ac:dyDescent="0.2">
      <c r="D81" s="9" t="s">
        <v>3</v>
      </c>
      <c r="E81" s="10"/>
      <c r="F81" s="10"/>
      <c r="G81" s="10"/>
      <c r="H81" s="10"/>
      <c r="I81" s="10"/>
      <c r="J81" s="10"/>
    </row>
    <row r="82" spans="2:10" x14ac:dyDescent="0.2">
      <c r="D82" s="12" t="s">
        <v>200</v>
      </c>
      <c r="E82" s="11"/>
      <c r="F82" s="11"/>
      <c r="G82" s="11"/>
      <c r="H82" s="10"/>
      <c r="I82" s="10"/>
      <c r="J82" s="11"/>
    </row>
    <row r="83" spans="2:10" x14ac:dyDescent="0.2">
      <c r="D83" s="12" t="s">
        <v>203</v>
      </c>
      <c r="E83" s="12" t="s">
        <v>39</v>
      </c>
      <c r="F83" s="12" t="s">
        <v>32</v>
      </c>
      <c r="G83" s="12" t="s">
        <v>198</v>
      </c>
      <c r="H83" s="12" t="s">
        <v>197</v>
      </c>
      <c r="I83" s="12" t="s">
        <v>197</v>
      </c>
      <c r="J83" s="12" t="s">
        <v>196</v>
      </c>
    </row>
    <row r="84" spans="2:10" x14ac:dyDescent="0.2">
      <c r="B84" s="10"/>
      <c r="C84" s="10"/>
      <c r="D84" s="13" t="s">
        <v>10</v>
      </c>
      <c r="E84" s="25"/>
      <c r="F84" s="25"/>
      <c r="G84" s="13" t="s">
        <v>10</v>
      </c>
      <c r="H84" s="13" t="s">
        <v>195</v>
      </c>
      <c r="I84" s="13" t="s">
        <v>194</v>
      </c>
      <c r="J84" s="25"/>
    </row>
    <row r="85" spans="2:10" x14ac:dyDescent="0.2">
      <c r="D85" s="11"/>
    </row>
    <row r="86" spans="2:10" x14ac:dyDescent="0.2">
      <c r="C86" s="39" t="s">
        <v>193</v>
      </c>
      <c r="D86" s="2">
        <f>SUM(D88:D143)</f>
        <v>311152</v>
      </c>
      <c r="E86" s="4">
        <f>SUM(E88:E143)</f>
        <v>210010</v>
      </c>
      <c r="F86" s="4">
        <f>SUM(F88:F143)</f>
        <v>16425</v>
      </c>
      <c r="G86" s="4">
        <f>SUM(G88:G143)</f>
        <v>74181</v>
      </c>
      <c r="H86" s="4">
        <f>SUM(H88:H143)</f>
        <v>20588</v>
      </c>
      <c r="I86" s="4">
        <f>SUM(I88:I143)</f>
        <v>53593</v>
      </c>
      <c r="J86" s="4">
        <f>SUM(J88:J143)</f>
        <v>10513</v>
      </c>
    </row>
    <row r="87" spans="2:10" x14ac:dyDescent="0.2">
      <c r="D87" s="11"/>
    </row>
    <row r="88" spans="2:10" x14ac:dyDescent="0.2">
      <c r="C88" s="5" t="s">
        <v>185</v>
      </c>
      <c r="D88" s="28">
        <v>115183</v>
      </c>
      <c r="E88" s="16">
        <v>85422</v>
      </c>
      <c r="F88" s="16">
        <v>7637</v>
      </c>
      <c r="G88" s="17">
        <f>H88+I88</f>
        <v>20106</v>
      </c>
      <c r="H88" s="16">
        <v>7582</v>
      </c>
      <c r="I88" s="16">
        <v>12524</v>
      </c>
      <c r="J88" s="16">
        <v>2012</v>
      </c>
    </row>
    <row r="89" spans="2:10" x14ac:dyDescent="0.2">
      <c r="C89" s="5" t="s">
        <v>184</v>
      </c>
      <c r="D89" s="28">
        <v>13295</v>
      </c>
      <c r="E89" s="16">
        <v>9099</v>
      </c>
      <c r="F89" s="16">
        <v>813</v>
      </c>
      <c r="G89" s="17">
        <f>H89+I89</f>
        <v>3015</v>
      </c>
      <c r="H89" s="16">
        <v>1041</v>
      </c>
      <c r="I89" s="16">
        <v>1974</v>
      </c>
      <c r="J89" s="16">
        <v>368</v>
      </c>
    </row>
    <row r="90" spans="2:10" x14ac:dyDescent="0.2">
      <c r="C90" s="5" t="s">
        <v>183</v>
      </c>
      <c r="D90" s="28">
        <v>15050</v>
      </c>
      <c r="E90" s="16">
        <v>11458</v>
      </c>
      <c r="F90" s="16">
        <v>734</v>
      </c>
      <c r="G90" s="17">
        <f>H90+I90</f>
        <v>2553</v>
      </c>
      <c r="H90" s="16">
        <v>712</v>
      </c>
      <c r="I90" s="16">
        <v>1841</v>
      </c>
      <c r="J90" s="16">
        <v>301</v>
      </c>
    </row>
    <row r="91" spans="2:10" x14ac:dyDescent="0.2">
      <c r="C91" s="5" t="s">
        <v>182</v>
      </c>
      <c r="D91" s="28">
        <v>10089</v>
      </c>
      <c r="E91" s="16">
        <v>6265</v>
      </c>
      <c r="F91" s="16">
        <v>405</v>
      </c>
      <c r="G91" s="17">
        <f>H91+I91</f>
        <v>2832</v>
      </c>
      <c r="H91" s="16">
        <v>856</v>
      </c>
      <c r="I91" s="16">
        <v>1976</v>
      </c>
      <c r="J91" s="16">
        <v>584</v>
      </c>
    </row>
    <row r="92" spans="2:10" x14ac:dyDescent="0.2">
      <c r="C92" s="5" t="s">
        <v>181</v>
      </c>
      <c r="D92" s="28">
        <v>7728</v>
      </c>
      <c r="E92" s="16">
        <v>4567</v>
      </c>
      <c r="F92" s="16">
        <v>325</v>
      </c>
      <c r="G92" s="17">
        <f>H92+I92</f>
        <v>2333</v>
      </c>
      <c r="H92" s="16">
        <v>619</v>
      </c>
      <c r="I92" s="16">
        <v>1714</v>
      </c>
      <c r="J92" s="16">
        <v>503</v>
      </c>
    </row>
    <row r="93" spans="2:10" x14ac:dyDescent="0.2">
      <c r="C93" s="5" t="s">
        <v>180</v>
      </c>
      <c r="D93" s="28">
        <v>20390</v>
      </c>
      <c r="E93" s="16">
        <v>12620</v>
      </c>
      <c r="F93" s="16">
        <v>1137</v>
      </c>
      <c r="G93" s="17">
        <f>H93+I93</f>
        <v>5695</v>
      </c>
      <c r="H93" s="16">
        <v>1571</v>
      </c>
      <c r="I93" s="16">
        <v>4124</v>
      </c>
      <c r="J93" s="16">
        <v>938</v>
      </c>
    </row>
    <row r="94" spans="2:10" x14ac:dyDescent="0.2">
      <c r="C94" s="5" t="s">
        <v>179</v>
      </c>
      <c r="D94" s="28">
        <v>8791</v>
      </c>
      <c r="E94" s="16">
        <v>5856</v>
      </c>
      <c r="F94" s="16">
        <v>533</v>
      </c>
      <c r="G94" s="17">
        <f>H94+I94</f>
        <v>2162</v>
      </c>
      <c r="H94" s="16">
        <v>915</v>
      </c>
      <c r="I94" s="16">
        <v>1247</v>
      </c>
      <c r="J94" s="16">
        <v>237</v>
      </c>
    </row>
    <row r="95" spans="2:10" x14ac:dyDescent="0.2">
      <c r="D95" s="28"/>
      <c r="E95" s="16"/>
      <c r="F95" s="16"/>
      <c r="H95" s="16"/>
      <c r="I95" s="16"/>
      <c r="J95" s="16"/>
    </row>
    <row r="96" spans="2:10" x14ac:dyDescent="0.2">
      <c r="C96" s="5" t="s">
        <v>178</v>
      </c>
      <c r="D96" s="28">
        <v>4756</v>
      </c>
      <c r="E96" s="16">
        <v>2532</v>
      </c>
      <c r="F96" s="16">
        <v>256</v>
      </c>
      <c r="G96" s="17">
        <f>H96+I96</f>
        <v>1617</v>
      </c>
      <c r="H96" s="16">
        <v>291</v>
      </c>
      <c r="I96" s="16">
        <v>1326</v>
      </c>
      <c r="J96" s="16">
        <v>351</v>
      </c>
    </row>
    <row r="97" spans="3:10" x14ac:dyDescent="0.2">
      <c r="C97" s="5" t="s">
        <v>177</v>
      </c>
      <c r="D97" s="28">
        <v>2581</v>
      </c>
      <c r="E97" s="16">
        <v>1698</v>
      </c>
      <c r="F97" s="16">
        <v>96</v>
      </c>
      <c r="G97" s="17">
        <f>H97+I97</f>
        <v>679</v>
      </c>
      <c r="H97" s="16">
        <v>146</v>
      </c>
      <c r="I97" s="16">
        <v>533</v>
      </c>
      <c r="J97" s="16">
        <v>108</v>
      </c>
    </row>
    <row r="98" spans="3:10" x14ac:dyDescent="0.2">
      <c r="C98" s="5" t="s">
        <v>176</v>
      </c>
      <c r="D98" s="28">
        <v>1325</v>
      </c>
      <c r="E98" s="16">
        <v>690</v>
      </c>
      <c r="F98" s="16">
        <v>29</v>
      </c>
      <c r="G98" s="17">
        <f>H98+I98</f>
        <v>555</v>
      </c>
      <c r="H98" s="16">
        <v>82</v>
      </c>
      <c r="I98" s="16">
        <v>473</v>
      </c>
      <c r="J98" s="16">
        <v>51</v>
      </c>
    </row>
    <row r="99" spans="3:10" x14ac:dyDescent="0.2">
      <c r="C99" s="5" t="s">
        <v>175</v>
      </c>
      <c r="D99" s="28">
        <v>4419</v>
      </c>
      <c r="E99" s="16">
        <v>2822</v>
      </c>
      <c r="F99" s="16">
        <v>170</v>
      </c>
      <c r="G99" s="17">
        <f>H99+I99</f>
        <v>1229</v>
      </c>
      <c r="H99" s="16">
        <v>217</v>
      </c>
      <c r="I99" s="16">
        <v>1012</v>
      </c>
      <c r="J99" s="16">
        <v>198</v>
      </c>
    </row>
    <row r="100" spans="3:10" x14ac:dyDescent="0.2">
      <c r="C100" s="5" t="s">
        <v>174</v>
      </c>
      <c r="D100" s="28">
        <v>5134</v>
      </c>
      <c r="E100" s="16">
        <v>2882</v>
      </c>
      <c r="F100" s="16">
        <v>212</v>
      </c>
      <c r="G100" s="17">
        <f>H100+I100</f>
        <v>1760</v>
      </c>
      <c r="H100" s="16">
        <v>248</v>
      </c>
      <c r="I100" s="16">
        <v>1512</v>
      </c>
      <c r="J100" s="16">
        <v>280</v>
      </c>
    </row>
    <row r="101" spans="3:10" x14ac:dyDescent="0.2">
      <c r="C101" s="5" t="s">
        <v>173</v>
      </c>
      <c r="D101" s="28">
        <v>2679</v>
      </c>
      <c r="E101" s="16">
        <v>1579</v>
      </c>
      <c r="F101" s="16">
        <v>127</v>
      </c>
      <c r="G101" s="17">
        <f>H101+I101</f>
        <v>842</v>
      </c>
      <c r="H101" s="16">
        <v>137</v>
      </c>
      <c r="I101" s="16">
        <v>705</v>
      </c>
      <c r="J101" s="16">
        <v>130</v>
      </c>
    </row>
    <row r="102" spans="3:10" x14ac:dyDescent="0.2">
      <c r="C102" s="5" t="s">
        <v>172</v>
      </c>
      <c r="D102" s="28">
        <v>2419</v>
      </c>
      <c r="E102" s="16">
        <v>1370</v>
      </c>
      <c r="F102" s="16">
        <v>66</v>
      </c>
      <c r="G102" s="17">
        <f>H102+I102</f>
        <v>870</v>
      </c>
      <c r="H102" s="16">
        <v>116</v>
      </c>
      <c r="I102" s="16">
        <v>754</v>
      </c>
      <c r="J102" s="16">
        <v>113</v>
      </c>
    </row>
    <row r="103" spans="3:10" x14ac:dyDescent="0.2">
      <c r="C103" s="5" t="s">
        <v>171</v>
      </c>
      <c r="D103" s="28">
        <v>5866</v>
      </c>
      <c r="E103" s="16">
        <v>4332</v>
      </c>
      <c r="F103" s="16">
        <v>297</v>
      </c>
      <c r="G103" s="17">
        <f>H103+I103</f>
        <v>1127</v>
      </c>
      <c r="H103" s="16">
        <v>276</v>
      </c>
      <c r="I103" s="16">
        <v>851</v>
      </c>
      <c r="J103" s="16">
        <v>110</v>
      </c>
    </row>
    <row r="104" spans="3:10" x14ac:dyDescent="0.2">
      <c r="C104" s="5" t="s">
        <v>170</v>
      </c>
      <c r="D104" s="28">
        <v>12127</v>
      </c>
      <c r="E104" s="16">
        <v>9528</v>
      </c>
      <c r="F104" s="16">
        <v>595</v>
      </c>
      <c r="G104" s="17">
        <f>H104+I104</f>
        <v>1840</v>
      </c>
      <c r="H104" s="16">
        <v>617</v>
      </c>
      <c r="I104" s="16">
        <v>1223</v>
      </c>
      <c r="J104" s="16">
        <v>164</v>
      </c>
    </row>
    <row r="105" spans="3:10" x14ac:dyDescent="0.2">
      <c r="D105" s="28"/>
    </row>
    <row r="106" spans="3:10" x14ac:dyDescent="0.2">
      <c r="C106" s="5" t="s">
        <v>169</v>
      </c>
      <c r="D106" s="28">
        <v>6419</v>
      </c>
      <c r="E106" s="16">
        <v>3724</v>
      </c>
      <c r="F106" s="16">
        <v>235</v>
      </c>
      <c r="G106" s="17">
        <f>H106+I106</f>
        <v>2104</v>
      </c>
      <c r="H106" s="16">
        <v>343</v>
      </c>
      <c r="I106" s="16">
        <v>1761</v>
      </c>
      <c r="J106" s="16">
        <v>356</v>
      </c>
    </row>
    <row r="107" spans="3:10" x14ac:dyDescent="0.2">
      <c r="C107" s="5" t="s">
        <v>168</v>
      </c>
      <c r="D107" s="28">
        <v>4549</v>
      </c>
      <c r="E107" s="16">
        <v>3047</v>
      </c>
      <c r="F107" s="16">
        <v>251</v>
      </c>
      <c r="G107" s="17">
        <f>H107+I107</f>
        <v>1102</v>
      </c>
      <c r="H107" s="16">
        <v>340</v>
      </c>
      <c r="I107" s="16">
        <v>762</v>
      </c>
      <c r="J107" s="16">
        <v>149</v>
      </c>
    </row>
    <row r="108" spans="3:10" x14ac:dyDescent="0.2">
      <c r="C108" s="5" t="s">
        <v>167</v>
      </c>
      <c r="D108" s="28">
        <v>1921</v>
      </c>
      <c r="E108" s="16">
        <v>1236</v>
      </c>
      <c r="F108" s="16">
        <v>62</v>
      </c>
      <c r="G108" s="17">
        <f>H108+I108</f>
        <v>562</v>
      </c>
      <c r="H108" s="16">
        <v>106</v>
      </c>
      <c r="I108" s="16">
        <v>456</v>
      </c>
      <c r="J108" s="16">
        <v>61</v>
      </c>
    </row>
    <row r="109" spans="3:10" x14ac:dyDescent="0.2">
      <c r="C109" s="5" t="s">
        <v>166</v>
      </c>
      <c r="D109" s="28">
        <v>1689</v>
      </c>
      <c r="E109" s="16">
        <v>1074</v>
      </c>
      <c r="F109" s="16">
        <v>111</v>
      </c>
      <c r="G109" s="17">
        <f>H109+I109</f>
        <v>436</v>
      </c>
      <c r="H109" s="16">
        <v>100</v>
      </c>
      <c r="I109" s="16">
        <v>336</v>
      </c>
      <c r="J109" s="16">
        <v>68</v>
      </c>
    </row>
    <row r="110" spans="3:10" x14ac:dyDescent="0.2">
      <c r="C110" s="5" t="s">
        <v>165</v>
      </c>
      <c r="D110" s="28">
        <v>184</v>
      </c>
      <c r="E110" s="16">
        <v>127</v>
      </c>
      <c r="F110" s="16">
        <v>4</v>
      </c>
      <c r="G110" s="17">
        <f>H110+I110</f>
        <v>51</v>
      </c>
      <c r="H110" s="16">
        <v>11</v>
      </c>
      <c r="I110" s="16">
        <v>40</v>
      </c>
      <c r="J110" s="16">
        <v>2</v>
      </c>
    </row>
    <row r="111" spans="3:10" x14ac:dyDescent="0.2">
      <c r="D111" s="28"/>
    </row>
    <row r="112" spans="3:10" x14ac:dyDescent="0.2">
      <c r="C112" s="5" t="s">
        <v>164</v>
      </c>
      <c r="D112" s="28">
        <v>4415</v>
      </c>
      <c r="E112" s="16">
        <v>2514</v>
      </c>
      <c r="F112" s="16">
        <v>199</v>
      </c>
      <c r="G112" s="17">
        <f>H112+I112</f>
        <v>1364</v>
      </c>
      <c r="H112" s="16">
        <v>371</v>
      </c>
      <c r="I112" s="16">
        <v>993</v>
      </c>
      <c r="J112" s="16">
        <v>338</v>
      </c>
    </row>
    <row r="113" spans="3:10" x14ac:dyDescent="0.2">
      <c r="C113" s="5" t="s">
        <v>163</v>
      </c>
      <c r="D113" s="28">
        <v>2575</v>
      </c>
      <c r="E113" s="16">
        <v>1429</v>
      </c>
      <c r="F113" s="16">
        <v>73</v>
      </c>
      <c r="G113" s="17">
        <f>H113+I113</f>
        <v>833</v>
      </c>
      <c r="H113" s="16">
        <v>159</v>
      </c>
      <c r="I113" s="16">
        <v>674</v>
      </c>
      <c r="J113" s="16">
        <v>240</v>
      </c>
    </row>
    <row r="114" spans="3:10" x14ac:dyDescent="0.2">
      <c r="C114" s="5" t="s">
        <v>162</v>
      </c>
      <c r="D114" s="28">
        <v>4152</v>
      </c>
      <c r="E114" s="16">
        <v>2057</v>
      </c>
      <c r="F114" s="16">
        <v>150</v>
      </c>
      <c r="G114" s="17">
        <f>H114+I114</f>
        <v>1550</v>
      </c>
      <c r="H114" s="16">
        <v>309</v>
      </c>
      <c r="I114" s="16">
        <v>1241</v>
      </c>
      <c r="J114" s="16">
        <v>394</v>
      </c>
    </row>
    <row r="115" spans="3:10" x14ac:dyDescent="0.2">
      <c r="C115" s="5" t="s">
        <v>161</v>
      </c>
      <c r="D115" s="28">
        <v>3139</v>
      </c>
      <c r="E115" s="16">
        <v>1372</v>
      </c>
      <c r="F115" s="16">
        <v>54</v>
      </c>
      <c r="G115" s="17">
        <f>H115+I115</f>
        <v>1475</v>
      </c>
      <c r="H115" s="16">
        <v>126</v>
      </c>
      <c r="I115" s="16">
        <v>1349</v>
      </c>
      <c r="J115" s="16">
        <v>238</v>
      </c>
    </row>
    <row r="116" spans="3:10" x14ac:dyDescent="0.2">
      <c r="C116" s="5" t="s">
        <v>160</v>
      </c>
      <c r="D116" s="28">
        <v>1642</v>
      </c>
      <c r="E116" s="16">
        <v>899</v>
      </c>
      <c r="F116" s="16">
        <v>25</v>
      </c>
      <c r="G116" s="17">
        <f>H116+I116</f>
        <v>640</v>
      </c>
      <c r="H116" s="16">
        <v>102</v>
      </c>
      <c r="I116" s="16">
        <v>538</v>
      </c>
      <c r="J116" s="16">
        <v>78</v>
      </c>
    </row>
    <row r="117" spans="3:10" x14ac:dyDescent="0.2">
      <c r="D117" s="28"/>
    </row>
    <row r="118" spans="3:10" x14ac:dyDescent="0.2">
      <c r="C118" s="5" t="s">
        <v>159</v>
      </c>
      <c r="D118" s="28">
        <v>2320</v>
      </c>
      <c r="E118" s="16">
        <v>1624</v>
      </c>
      <c r="F118" s="16">
        <v>103</v>
      </c>
      <c r="G118" s="17">
        <f>H118+I118</f>
        <v>528</v>
      </c>
      <c r="H118" s="16">
        <v>129</v>
      </c>
      <c r="I118" s="16">
        <v>399</v>
      </c>
      <c r="J118" s="16">
        <v>65</v>
      </c>
    </row>
    <row r="119" spans="3:10" x14ac:dyDescent="0.2">
      <c r="C119" s="5" t="s">
        <v>158</v>
      </c>
      <c r="D119" s="28">
        <v>2096</v>
      </c>
      <c r="E119" s="16">
        <v>1241</v>
      </c>
      <c r="F119" s="16">
        <v>61</v>
      </c>
      <c r="G119" s="17">
        <f>H119+I119</f>
        <v>711</v>
      </c>
      <c r="H119" s="16">
        <v>92</v>
      </c>
      <c r="I119" s="16">
        <v>619</v>
      </c>
      <c r="J119" s="16">
        <v>83</v>
      </c>
    </row>
    <row r="120" spans="3:10" x14ac:dyDescent="0.2">
      <c r="C120" s="5" t="s">
        <v>157</v>
      </c>
      <c r="D120" s="28">
        <v>2289</v>
      </c>
      <c r="E120" s="16">
        <v>1377</v>
      </c>
      <c r="F120" s="16">
        <v>79</v>
      </c>
      <c r="G120" s="17">
        <f>H120+I120</f>
        <v>730</v>
      </c>
      <c r="H120" s="16">
        <v>142</v>
      </c>
      <c r="I120" s="16">
        <v>588</v>
      </c>
      <c r="J120" s="16">
        <v>103</v>
      </c>
    </row>
    <row r="121" spans="3:10" x14ac:dyDescent="0.2">
      <c r="C121" s="5" t="s">
        <v>156</v>
      </c>
      <c r="D121" s="28">
        <v>2022</v>
      </c>
      <c r="E121" s="16">
        <v>1090</v>
      </c>
      <c r="F121" s="16">
        <v>69</v>
      </c>
      <c r="G121" s="17">
        <f>H121+I121</f>
        <v>711</v>
      </c>
      <c r="H121" s="16">
        <v>76</v>
      </c>
      <c r="I121" s="16">
        <v>635</v>
      </c>
      <c r="J121" s="16">
        <v>152</v>
      </c>
    </row>
    <row r="122" spans="3:10" x14ac:dyDescent="0.2">
      <c r="C122" s="5" t="s">
        <v>155</v>
      </c>
      <c r="D122" s="28">
        <v>729</v>
      </c>
      <c r="E122" s="16">
        <v>405</v>
      </c>
      <c r="F122" s="16">
        <v>23</v>
      </c>
      <c r="G122" s="17">
        <f>H122+I122</f>
        <v>276</v>
      </c>
      <c r="H122" s="16">
        <v>38</v>
      </c>
      <c r="I122" s="16">
        <v>238</v>
      </c>
      <c r="J122" s="16">
        <v>25</v>
      </c>
    </row>
    <row r="123" spans="3:10" x14ac:dyDescent="0.2">
      <c r="C123" s="5" t="s">
        <v>154</v>
      </c>
      <c r="D123" s="28">
        <v>691</v>
      </c>
      <c r="E123" s="16">
        <v>462</v>
      </c>
      <c r="F123" s="16">
        <v>10</v>
      </c>
      <c r="G123" s="17">
        <f>H123+I123</f>
        <v>203</v>
      </c>
      <c r="H123" s="16">
        <v>33</v>
      </c>
      <c r="I123" s="16">
        <v>170</v>
      </c>
      <c r="J123" s="16">
        <v>16</v>
      </c>
    </row>
    <row r="124" spans="3:10" x14ac:dyDescent="0.2">
      <c r="C124" s="5" t="s">
        <v>153</v>
      </c>
      <c r="D124" s="28">
        <v>1431</v>
      </c>
      <c r="E124" s="16">
        <v>953</v>
      </c>
      <c r="F124" s="16">
        <v>70</v>
      </c>
      <c r="G124" s="17">
        <f>H124+I124</f>
        <v>373</v>
      </c>
      <c r="H124" s="16">
        <v>53</v>
      </c>
      <c r="I124" s="16">
        <v>320</v>
      </c>
      <c r="J124" s="16">
        <v>35</v>
      </c>
    </row>
    <row r="125" spans="3:10" x14ac:dyDescent="0.2">
      <c r="C125" s="5" t="s">
        <v>152</v>
      </c>
      <c r="D125" s="28">
        <v>2096</v>
      </c>
      <c r="E125" s="16">
        <v>700</v>
      </c>
      <c r="F125" s="16">
        <v>56</v>
      </c>
      <c r="G125" s="17">
        <f>H125+I125</f>
        <v>982</v>
      </c>
      <c r="H125" s="16">
        <v>90</v>
      </c>
      <c r="I125" s="16">
        <v>892</v>
      </c>
      <c r="J125" s="16">
        <v>356</v>
      </c>
    </row>
    <row r="126" spans="3:10" x14ac:dyDescent="0.2">
      <c r="C126" s="5" t="s">
        <v>151</v>
      </c>
      <c r="D126" s="28">
        <v>2424</v>
      </c>
      <c r="E126" s="16">
        <v>1152</v>
      </c>
      <c r="F126" s="16">
        <v>130</v>
      </c>
      <c r="G126" s="17">
        <f>H126+I126</f>
        <v>909</v>
      </c>
      <c r="H126" s="16">
        <v>192</v>
      </c>
      <c r="I126" s="16">
        <v>717</v>
      </c>
      <c r="J126" s="16">
        <v>233</v>
      </c>
    </row>
    <row r="127" spans="3:10" x14ac:dyDescent="0.2">
      <c r="C127" s="5" t="s">
        <v>150</v>
      </c>
      <c r="D127" s="28">
        <v>3093</v>
      </c>
      <c r="E127" s="16">
        <v>1449</v>
      </c>
      <c r="F127" s="16">
        <v>91</v>
      </c>
      <c r="G127" s="17">
        <f>H127+I127</f>
        <v>1251</v>
      </c>
      <c r="H127" s="16">
        <v>157</v>
      </c>
      <c r="I127" s="16">
        <v>1094</v>
      </c>
      <c r="J127" s="16">
        <v>302</v>
      </c>
    </row>
    <row r="128" spans="3:10" x14ac:dyDescent="0.2">
      <c r="D128" s="28"/>
    </row>
    <row r="129" spans="2:10" x14ac:dyDescent="0.2">
      <c r="C129" s="5" t="s">
        <v>149</v>
      </c>
      <c r="D129" s="28">
        <v>5657</v>
      </c>
      <c r="E129" s="16">
        <v>3962</v>
      </c>
      <c r="F129" s="16">
        <v>318</v>
      </c>
      <c r="G129" s="17">
        <f>H129+I129</f>
        <v>1242</v>
      </c>
      <c r="H129" s="16">
        <v>358</v>
      </c>
      <c r="I129" s="16">
        <v>884</v>
      </c>
      <c r="J129" s="16">
        <v>135</v>
      </c>
    </row>
    <row r="130" spans="2:10" x14ac:dyDescent="0.2">
      <c r="C130" s="5" t="s">
        <v>148</v>
      </c>
      <c r="D130" s="28">
        <v>1121</v>
      </c>
      <c r="E130" s="16">
        <v>689</v>
      </c>
      <c r="F130" s="16">
        <v>20</v>
      </c>
      <c r="G130" s="17">
        <f>H130+I130</f>
        <v>399</v>
      </c>
      <c r="H130" s="16">
        <v>56</v>
      </c>
      <c r="I130" s="16">
        <v>343</v>
      </c>
      <c r="J130" s="16">
        <v>13</v>
      </c>
    </row>
    <row r="131" spans="2:10" x14ac:dyDescent="0.2">
      <c r="C131" s="5" t="s">
        <v>147</v>
      </c>
      <c r="D131" s="28">
        <v>923</v>
      </c>
      <c r="E131" s="16">
        <v>631</v>
      </c>
      <c r="F131" s="16">
        <v>24</v>
      </c>
      <c r="G131" s="17">
        <f>H131+I131</f>
        <v>247</v>
      </c>
      <c r="H131" s="16">
        <v>47</v>
      </c>
      <c r="I131" s="16">
        <v>200</v>
      </c>
      <c r="J131" s="16">
        <v>21</v>
      </c>
    </row>
    <row r="132" spans="2:10" x14ac:dyDescent="0.2">
      <c r="C132" s="5" t="s">
        <v>146</v>
      </c>
      <c r="D132" s="28">
        <v>3963</v>
      </c>
      <c r="E132" s="16">
        <v>2697</v>
      </c>
      <c r="F132" s="16">
        <v>188</v>
      </c>
      <c r="G132" s="17">
        <f>H132+I132</f>
        <v>958</v>
      </c>
      <c r="H132" s="16">
        <v>275</v>
      </c>
      <c r="I132" s="16">
        <v>683</v>
      </c>
      <c r="J132" s="16">
        <v>120</v>
      </c>
    </row>
    <row r="133" spans="2:10" x14ac:dyDescent="0.2">
      <c r="C133" s="5" t="s">
        <v>145</v>
      </c>
      <c r="D133" s="28">
        <v>1360</v>
      </c>
      <c r="E133" s="16">
        <v>806</v>
      </c>
      <c r="F133" s="16">
        <v>39</v>
      </c>
      <c r="G133" s="17">
        <f>H133+I133</f>
        <v>481</v>
      </c>
      <c r="H133" s="16">
        <v>89</v>
      </c>
      <c r="I133" s="16">
        <v>392</v>
      </c>
      <c r="J133" s="16">
        <v>34</v>
      </c>
    </row>
    <row r="134" spans="2:10" x14ac:dyDescent="0.2">
      <c r="C134" s="5" t="s">
        <v>144</v>
      </c>
      <c r="D134" s="28">
        <v>1693</v>
      </c>
      <c r="E134" s="16">
        <v>953</v>
      </c>
      <c r="F134" s="16">
        <v>48</v>
      </c>
      <c r="G134" s="17">
        <f>H134+I134</f>
        <v>654</v>
      </c>
      <c r="H134" s="16">
        <v>110</v>
      </c>
      <c r="I134" s="16">
        <v>544</v>
      </c>
      <c r="J134" s="16">
        <v>38</v>
      </c>
    </row>
    <row r="135" spans="2:10" x14ac:dyDescent="0.2">
      <c r="C135" s="5" t="s">
        <v>143</v>
      </c>
      <c r="D135" s="28">
        <v>4202</v>
      </c>
      <c r="E135" s="16">
        <v>2651</v>
      </c>
      <c r="F135" s="16">
        <v>153</v>
      </c>
      <c r="G135" s="17">
        <f>H135+I135</f>
        <v>1257</v>
      </c>
      <c r="H135" s="16">
        <v>364</v>
      </c>
      <c r="I135" s="16">
        <v>893</v>
      </c>
      <c r="J135" s="16">
        <v>141</v>
      </c>
    </row>
    <row r="136" spans="2:10" x14ac:dyDescent="0.2">
      <c r="D136" s="28"/>
    </row>
    <row r="137" spans="2:10" x14ac:dyDescent="0.2">
      <c r="C137" s="5" t="s">
        <v>142</v>
      </c>
      <c r="D137" s="28">
        <v>5347</v>
      </c>
      <c r="E137" s="16">
        <v>3495</v>
      </c>
      <c r="F137" s="16">
        <v>205</v>
      </c>
      <c r="G137" s="17">
        <f>H137+I137</f>
        <v>1505</v>
      </c>
      <c r="H137" s="16">
        <v>454</v>
      </c>
      <c r="I137" s="16">
        <v>1051</v>
      </c>
      <c r="J137" s="16">
        <v>142</v>
      </c>
    </row>
    <row r="138" spans="2:10" x14ac:dyDescent="0.2">
      <c r="C138" s="5" t="s">
        <v>141</v>
      </c>
      <c r="D138" s="28">
        <v>1008</v>
      </c>
      <c r="E138" s="16">
        <v>699</v>
      </c>
      <c r="F138" s="16">
        <v>22</v>
      </c>
      <c r="G138" s="17">
        <f>H138+I138</f>
        <v>267</v>
      </c>
      <c r="H138" s="16">
        <v>93</v>
      </c>
      <c r="I138" s="16">
        <v>174</v>
      </c>
      <c r="J138" s="16">
        <v>20</v>
      </c>
    </row>
    <row r="139" spans="2:10" x14ac:dyDescent="0.2">
      <c r="C139" s="5" t="s">
        <v>140</v>
      </c>
      <c r="D139" s="28">
        <v>1514</v>
      </c>
      <c r="E139" s="16">
        <v>905</v>
      </c>
      <c r="F139" s="16">
        <v>39</v>
      </c>
      <c r="G139" s="17">
        <f>H139+I139</f>
        <v>518</v>
      </c>
      <c r="H139" s="16">
        <v>150</v>
      </c>
      <c r="I139" s="16">
        <v>368</v>
      </c>
      <c r="J139" s="16">
        <v>49</v>
      </c>
    </row>
    <row r="140" spans="2:10" x14ac:dyDescent="0.2">
      <c r="C140" s="5" t="s">
        <v>139</v>
      </c>
      <c r="D140" s="28">
        <v>955</v>
      </c>
      <c r="E140" s="16">
        <v>658</v>
      </c>
      <c r="F140" s="16">
        <v>38</v>
      </c>
      <c r="G140" s="17">
        <f>H140+I140</f>
        <v>233</v>
      </c>
      <c r="H140" s="16">
        <v>58</v>
      </c>
      <c r="I140" s="16">
        <v>175</v>
      </c>
      <c r="J140" s="16">
        <v>26</v>
      </c>
    </row>
    <row r="141" spans="2:10" x14ac:dyDescent="0.2">
      <c r="C141" s="5" t="s">
        <v>138</v>
      </c>
      <c r="D141" s="28">
        <v>490</v>
      </c>
      <c r="E141" s="16">
        <v>373</v>
      </c>
      <c r="F141" s="16">
        <v>14</v>
      </c>
      <c r="G141" s="17">
        <f>H141+I141</f>
        <v>98</v>
      </c>
      <c r="H141" s="16">
        <v>33</v>
      </c>
      <c r="I141" s="16">
        <v>65</v>
      </c>
      <c r="J141" s="16">
        <v>5</v>
      </c>
    </row>
    <row r="142" spans="2:10" x14ac:dyDescent="0.2">
      <c r="C142" s="5" t="s">
        <v>137</v>
      </c>
      <c r="D142" s="28">
        <v>1055</v>
      </c>
      <c r="E142" s="16">
        <v>722</v>
      </c>
      <c r="F142" s="16">
        <v>22</v>
      </c>
      <c r="G142" s="17">
        <f>H142+I142</f>
        <v>284</v>
      </c>
      <c r="H142" s="16">
        <v>98</v>
      </c>
      <c r="I142" s="16">
        <v>186</v>
      </c>
      <c r="J142" s="16">
        <v>27</v>
      </c>
    </row>
    <row r="143" spans="2:10" x14ac:dyDescent="0.2">
      <c r="C143" s="5" t="s">
        <v>136</v>
      </c>
      <c r="D143" s="28">
        <v>156</v>
      </c>
      <c r="E143" s="16">
        <v>117</v>
      </c>
      <c r="F143" s="16">
        <v>7</v>
      </c>
      <c r="G143" s="17">
        <f>H143+I143</f>
        <v>32</v>
      </c>
      <c r="H143" s="16">
        <v>8</v>
      </c>
      <c r="I143" s="16">
        <v>24</v>
      </c>
      <c r="J143" s="16">
        <v>0</v>
      </c>
    </row>
    <row r="144" spans="2:10" ht="18" thickBot="1" x14ac:dyDescent="0.25">
      <c r="B144" s="7"/>
      <c r="C144" s="7"/>
      <c r="D144" s="30"/>
      <c r="E144" s="19"/>
      <c r="F144" s="19"/>
      <c r="G144" s="7"/>
      <c r="H144" s="7"/>
      <c r="I144" s="7"/>
      <c r="J144" s="7"/>
    </row>
    <row r="145" spans="1:10" x14ac:dyDescent="0.2">
      <c r="D145" s="5" t="s">
        <v>21</v>
      </c>
      <c r="H145" s="5" t="s">
        <v>192</v>
      </c>
    </row>
    <row r="146" spans="1:10" x14ac:dyDescent="0.2">
      <c r="A146" s="5"/>
    </row>
    <row r="147" spans="1:10" x14ac:dyDescent="0.2">
      <c r="A147" s="5"/>
    </row>
    <row r="152" spans="1:10" x14ac:dyDescent="0.2">
      <c r="E152" s="1" t="s">
        <v>202</v>
      </c>
    </row>
    <row r="153" spans="1:10" ht="18" thickBot="1" x14ac:dyDescent="0.25">
      <c r="B153" s="7"/>
      <c r="C153" s="7"/>
      <c r="D153" s="40" t="s">
        <v>201</v>
      </c>
      <c r="E153" s="7"/>
      <c r="F153" s="8" t="s">
        <v>190</v>
      </c>
      <c r="G153" s="7"/>
      <c r="H153" s="7"/>
      <c r="I153" s="7"/>
      <c r="J153" s="38" t="s">
        <v>133</v>
      </c>
    </row>
    <row r="154" spans="1:10" x14ac:dyDescent="0.2">
      <c r="D154" s="9" t="s">
        <v>3</v>
      </c>
      <c r="E154" s="10"/>
      <c r="F154" s="10"/>
      <c r="G154" s="10"/>
      <c r="H154" s="10"/>
      <c r="I154" s="10"/>
      <c r="J154" s="10"/>
    </row>
    <row r="155" spans="1:10" x14ac:dyDescent="0.2">
      <c r="D155" s="12" t="s">
        <v>200</v>
      </c>
      <c r="E155" s="11"/>
      <c r="F155" s="11"/>
      <c r="G155" s="11"/>
      <c r="H155" s="10"/>
      <c r="I155" s="10"/>
      <c r="J155" s="11"/>
    </row>
    <row r="156" spans="1:10" x14ac:dyDescent="0.2">
      <c r="D156" s="12" t="s">
        <v>199</v>
      </c>
      <c r="E156" s="12" t="s">
        <v>39</v>
      </c>
      <c r="F156" s="12" t="s">
        <v>32</v>
      </c>
      <c r="G156" s="12" t="s">
        <v>198</v>
      </c>
      <c r="H156" s="12" t="s">
        <v>197</v>
      </c>
      <c r="I156" s="12" t="s">
        <v>197</v>
      </c>
      <c r="J156" s="12" t="s">
        <v>196</v>
      </c>
    </row>
    <row r="157" spans="1:10" x14ac:dyDescent="0.2">
      <c r="B157" s="10"/>
      <c r="C157" s="10"/>
      <c r="D157" s="13" t="s">
        <v>10</v>
      </c>
      <c r="E157" s="25"/>
      <c r="F157" s="25"/>
      <c r="G157" s="13" t="s">
        <v>10</v>
      </c>
      <c r="H157" s="13" t="s">
        <v>195</v>
      </c>
      <c r="I157" s="13" t="s">
        <v>194</v>
      </c>
      <c r="J157" s="25"/>
    </row>
    <row r="158" spans="1:10" x14ac:dyDescent="0.2">
      <c r="D158" s="11"/>
    </row>
    <row r="159" spans="1:10" x14ac:dyDescent="0.2">
      <c r="C159" s="39" t="s">
        <v>193</v>
      </c>
      <c r="D159" s="2">
        <f>SUM(D161:D216)</f>
        <v>210432</v>
      </c>
      <c r="E159" s="4">
        <f>SUM(E161:E216)</f>
        <v>139981</v>
      </c>
      <c r="F159" s="4">
        <f>SUM(F161:F216)</f>
        <v>4781</v>
      </c>
      <c r="G159" s="4">
        <f>SUM(G161:G216)</f>
        <v>19728</v>
      </c>
      <c r="H159" s="4">
        <f>SUM(H161:H216)</f>
        <v>3972</v>
      </c>
      <c r="I159" s="4">
        <f>SUM(I161:I216)</f>
        <v>16416</v>
      </c>
      <c r="J159" s="4">
        <f>SUM(J161:J216)</f>
        <v>45243</v>
      </c>
    </row>
    <row r="160" spans="1:10" x14ac:dyDescent="0.2">
      <c r="D160" s="11"/>
    </row>
    <row r="161" spans="3:10" x14ac:dyDescent="0.2">
      <c r="C161" s="5" t="s">
        <v>185</v>
      </c>
      <c r="D161" s="28">
        <v>73139</v>
      </c>
      <c r="E161" s="16">
        <v>54650</v>
      </c>
      <c r="F161" s="16">
        <v>2364</v>
      </c>
      <c r="G161" s="17">
        <f>H161+I161</f>
        <v>6302</v>
      </c>
      <c r="H161" s="16">
        <v>1655</v>
      </c>
      <c r="I161" s="16">
        <v>4647</v>
      </c>
      <c r="J161" s="16">
        <v>9801</v>
      </c>
    </row>
    <row r="162" spans="3:10" x14ac:dyDescent="0.2">
      <c r="C162" s="5" t="s">
        <v>184</v>
      </c>
      <c r="D162" s="28">
        <v>9228</v>
      </c>
      <c r="E162" s="16">
        <v>6273</v>
      </c>
      <c r="F162" s="16">
        <v>245</v>
      </c>
      <c r="G162" s="17">
        <f>H162+I162</f>
        <v>922</v>
      </c>
      <c r="H162" s="16">
        <v>183</v>
      </c>
      <c r="I162" s="16">
        <v>739</v>
      </c>
      <c r="J162" s="16">
        <v>1787</v>
      </c>
    </row>
    <row r="163" spans="3:10" x14ac:dyDescent="0.2">
      <c r="C163" s="5" t="s">
        <v>183</v>
      </c>
      <c r="D163" s="28">
        <v>9325</v>
      </c>
      <c r="E163" s="16">
        <v>6803</v>
      </c>
      <c r="F163" s="16">
        <v>148</v>
      </c>
      <c r="G163" s="17">
        <f>H163+I163</f>
        <v>811</v>
      </c>
      <c r="H163" s="16">
        <v>163</v>
      </c>
      <c r="I163" s="16">
        <v>648</v>
      </c>
      <c r="J163" s="16">
        <v>1559</v>
      </c>
    </row>
    <row r="164" spans="3:10" x14ac:dyDescent="0.2">
      <c r="C164" s="5" t="s">
        <v>182</v>
      </c>
      <c r="D164" s="28">
        <v>6763</v>
      </c>
      <c r="E164" s="16">
        <v>4093</v>
      </c>
      <c r="F164" s="16">
        <v>97</v>
      </c>
      <c r="G164" s="17">
        <v>97</v>
      </c>
      <c r="H164" s="16">
        <v>125</v>
      </c>
      <c r="I164" s="16">
        <v>632</v>
      </c>
      <c r="J164" s="16">
        <v>1814</v>
      </c>
    </row>
    <row r="165" spans="3:10" x14ac:dyDescent="0.2">
      <c r="C165" s="5" t="s">
        <v>181</v>
      </c>
      <c r="D165" s="28">
        <v>5374</v>
      </c>
      <c r="E165" s="16">
        <v>3060</v>
      </c>
      <c r="F165" s="16">
        <v>80</v>
      </c>
      <c r="G165" s="17">
        <f>H165+I165</f>
        <v>612</v>
      </c>
      <c r="H165" s="16">
        <v>122</v>
      </c>
      <c r="I165" s="16">
        <v>490</v>
      </c>
      <c r="J165" s="16">
        <v>1622</v>
      </c>
    </row>
    <row r="166" spans="3:10" x14ac:dyDescent="0.2">
      <c r="C166" s="5" t="s">
        <v>180</v>
      </c>
      <c r="D166" s="28">
        <v>14782</v>
      </c>
      <c r="E166" s="16">
        <v>9348</v>
      </c>
      <c r="F166" s="16">
        <v>353</v>
      </c>
      <c r="G166" s="17">
        <f>H166+I166</f>
        <v>1348</v>
      </c>
      <c r="H166" s="16">
        <v>291</v>
      </c>
      <c r="I166" s="16">
        <v>1057</v>
      </c>
      <c r="J166" s="16">
        <v>3733</v>
      </c>
    </row>
    <row r="167" spans="3:10" x14ac:dyDescent="0.2">
      <c r="C167" s="5" t="s">
        <v>179</v>
      </c>
      <c r="D167" s="28">
        <v>6553</v>
      </c>
      <c r="E167" s="16">
        <v>4546</v>
      </c>
      <c r="F167" s="16">
        <v>157</v>
      </c>
      <c r="G167" s="17">
        <f>H167+I167</f>
        <v>705</v>
      </c>
      <c r="H167" s="16">
        <v>206</v>
      </c>
      <c r="I167" s="16">
        <v>499</v>
      </c>
      <c r="J167" s="16">
        <v>1144</v>
      </c>
    </row>
    <row r="168" spans="3:10" x14ac:dyDescent="0.2">
      <c r="D168" s="28"/>
      <c r="E168" s="16"/>
      <c r="F168" s="16"/>
      <c r="H168" s="16"/>
      <c r="I168" s="16"/>
      <c r="J168" s="16"/>
    </row>
    <row r="169" spans="3:10" x14ac:dyDescent="0.2">
      <c r="C169" s="5" t="s">
        <v>178</v>
      </c>
      <c r="D169" s="28">
        <v>3339</v>
      </c>
      <c r="E169" s="16">
        <v>1612</v>
      </c>
      <c r="F169" s="16">
        <v>63</v>
      </c>
      <c r="G169" s="17">
        <f>H169+I169</f>
        <v>324</v>
      </c>
      <c r="H169" s="16">
        <v>54</v>
      </c>
      <c r="I169" s="16">
        <v>270</v>
      </c>
      <c r="J169" s="16">
        <v>1340</v>
      </c>
    </row>
    <row r="170" spans="3:10" x14ac:dyDescent="0.2">
      <c r="C170" s="5" t="s">
        <v>177</v>
      </c>
      <c r="D170" s="28">
        <v>1937</v>
      </c>
      <c r="E170" s="16">
        <v>1239</v>
      </c>
      <c r="F170" s="16">
        <v>28</v>
      </c>
      <c r="G170" s="17">
        <f>H170+I170</f>
        <v>253</v>
      </c>
      <c r="H170" s="16">
        <v>21</v>
      </c>
      <c r="I170" s="16">
        <v>232</v>
      </c>
      <c r="J170" s="16">
        <v>416</v>
      </c>
    </row>
    <row r="171" spans="3:10" x14ac:dyDescent="0.2">
      <c r="C171" s="5" t="s">
        <v>176</v>
      </c>
      <c r="D171" s="28">
        <v>1021</v>
      </c>
      <c r="E171" s="16">
        <v>513</v>
      </c>
      <c r="F171" s="16">
        <v>8</v>
      </c>
      <c r="G171" s="17">
        <f>H171+I171</f>
        <v>151</v>
      </c>
      <c r="H171" s="16">
        <v>9</v>
      </c>
      <c r="I171" s="16">
        <v>142</v>
      </c>
      <c r="J171" s="16">
        <v>349</v>
      </c>
    </row>
    <row r="172" spans="3:10" x14ac:dyDescent="0.2">
      <c r="C172" s="5" t="s">
        <v>175</v>
      </c>
      <c r="D172" s="28">
        <v>3203</v>
      </c>
      <c r="E172" s="16">
        <v>1801</v>
      </c>
      <c r="F172" s="16">
        <v>45</v>
      </c>
      <c r="G172" s="17">
        <f>H172+I172</f>
        <v>325</v>
      </c>
      <c r="H172" s="16">
        <v>33</v>
      </c>
      <c r="I172" s="16">
        <v>292</v>
      </c>
      <c r="J172" s="16">
        <v>1032</v>
      </c>
    </row>
    <row r="173" spans="3:10" x14ac:dyDescent="0.2">
      <c r="C173" s="5" t="s">
        <v>174</v>
      </c>
      <c r="D173" s="28">
        <v>3711</v>
      </c>
      <c r="E173" s="16">
        <v>1850</v>
      </c>
      <c r="F173" s="16">
        <v>58</v>
      </c>
      <c r="G173" s="17">
        <f>H173+I173</f>
        <v>374</v>
      </c>
      <c r="H173" s="16">
        <v>47</v>
      </c>
      <c r="I173" s="16">
        <v>327</v>
      </c>
      <c r="J173" s="16">
        <v>1429</v>
      </c>
    </row>
    <row r="174" spans="3:10" x14ac:dyDescent="0.2">
      <c r="C174" s="5" t="s">
        <v>173</v>
      </c>
      <c r="D174" s="28">
        <v>1947</v>
      </c>
      <c r="E174" s="16">
        <v>1075</v>
      </c>
      <c r="F174" s="16">
        <v>32</v>
      </c>
      <c r="G174" s="17">
        <f>H174+I174</f>
        <v>174</v>
      </c>
      <c r="H174" s="16">
        <v>30</v>
      </c>
      <c r="I174" s="16">
        <v>144</v>
      </c>
      <c r="J174" s="16">
        <v>666</v>
      </c>
    </row>
    <row r="175" spans="3:10" x14ac:dyDescent="0.2">
      <c r="C175" s="5" t="s">
        <v>172</v>
      </c>
      <c r="D175" s="28">
        <v>1705</v>
      </c>
      <c r="E175" s="16">
        <v>875</v>
      </c>
      <c r="F175" s="16">
        <v>18</v>
      </c>
      <c r="G175" s="17">
        <f>H175+I175</f>
        <v>176</v>
      </c>
      <c r="H175" s="16">
        <v>20</v>
      </c>
      <c r="I175" s="16">
        <v>156</v>
      </c>
      <c r="J175" s="16">
        <v>636</v>
      </c>
    </row>
    <row r="176" spans="3:10" x14ac:dyDescent="0.2">
      <c r="C176" s="5" t="s">
        <v>171</v>
      </c>
      <c r="D176" s="28">
        <v>3773</v>
      </c>
      <c r="E176" s="16">
        <v>2672</v>
      </c>
      <c r="F176" s="16">
        <v>73</v>
      </c>
      <c r="G176" s="17">
        <f>H176+I176</f>
        <v>442</v>
      </c>
      <c r="H176" s="16">
        <v>40</v>
      </c>
      <c r="I176" s="16">
        <v>402</v>
      </c>
      <c r="J176" s="16">
        <v>586</v>
      </c>
    </row>
    <row r="177" spans="3:10" x14ac:dyDescent="0.2">
      <c r="C177" s="5" t="s">
        <v>170</v>
      </c>
      <c r="D177" s="28">
        <v>7340</v>
      </c>
      <c r="E177" s="16">
        <v>5598</v>
      </c>
      <c r="F177" s="16">
        <v>119</v>
      </c>
      <c r="G177" s="17">
        <f>H177+I177</f>
        <v>640</v>
      </c>
      <c r="H177" s="16">
        <v>120</v>
      </c>
      <c r="I177" s="16">
        <v>520</v>
      </c>
      <c r="J177" s="16">
        <v>982</v>
      </c>
    </row>
    <row r="178" spans="3:10" x14ac:dyDescent="0.2">
      <c r="D178" s="28"/>
    </row>
    <row r="179" spans="3:10" x14ac:dyDescent="0.2">
      <c r="C179" s="5" t="s">
        <v>169</v>
      </c>
      <c r="D179" s="28">
        <v>4879</v>
      </c>
      <c r="E179" s="16">
        <v>2577</v>
      </c>
      <c r="F179" s="16">
        <v>63</v>
      </c>
      <c r="G179" s="17">
        <f>H179+I179</f>
        <v>554</v>
      </c>
      <c r="H179" s="16">
        <v>63</v>
      </c>
      <c r="I179" s="16">
        <v>491</v>
      </c>
      <c r="J179" s="16">
        <v>1685</v>
      </c>
    </row>
    <row r="180" spans="3:10" x14ac:dyDescent="0.2">
      <c r="C180" s="5" t="s">
        <v>168</v>
      </c>
      <c r="D180" s="28">
        <v>3203</v>
      </c>
      <c r="E180" s="16">
        <v>2062</v>
      </c>
      <c r="F180" s="16">
        <v>83</v>
      </c>
      <c r="G180" s="17">
        <f>H180+I180</f>
        <v>313</v>
      </c>
      <c r="H180" s="16">
        <v>58</v>
      </c>
      <c r="I180" s="16">
        <v>255</v>
      </c>
      <c r="J180" s="16">
        <v>744</v>
      </c>
    </row>
    <row r="181" spans="3:10" x14ac:dyDescent="0.2">
      <c r="C181" s="5" t="s">
        <v>167</v>
      </c>
      <c r="D181" s="28">
        <v>1242</v>
      </c>
      <c r="E181" s="16">
        <v>737</v>
      </c>
      <c r="F181" s="16">
        <v>11</v>
      </c>
      <c r="G181" s="17">
        <f>H181+I181</f>
        <v>131</v>
      </c>
      <c r="H181" s="16">
        <v>10</v>
      </c>
      <c r="I181" s="16">
        <v>121</v>
      </c>
      <c r="J181" s="16">
        <v>363</v>
      </c>
    </row>
    <row r="182" spans="3:10" x14ac:dyDescent="0.2">
      <c r="C182" s="5" t="s">
        <v>166</v>
      </c>
      <c r="D182" s="28">
        <v>1208</v>
      </c>
      <c r="E182" s="16">
        <v>782</v>
      </c>
      <c r="F182" s="16">
        <v>37</v>
      </c>
      <c r="G182" s="17">
        <f>H182+I182</f>
        <v>154</v>
      </c>
      <c r="H182" s="16">
        <v>17</v>
      </c>
      <c r="I182" s="16">
        <v>137</v>
      </c>
      <c r="J182" s="16">
        <v>235</v>
      </c>
    </row>
    <row r="183" spans="3:10" x14ac:dyDescent="0.2">
      <c r="C183" s="5" t="s">
        <v>165</v>
      </c>
      <c r="D183" s="28">
        <v>120</v>
      </c>
      <c r="E183" s="16">
        <v>85</v>
      </c>
      <c r="F183" s="16">
        <v>0</v>
      </c>
      <c r="G183" s="17">
        <f>H183+I183</f>
        <v>14</v>
      </c>
      <c r="H183" s="16">
        <v>1</v>
      </c>
      <c r="I183" s="16">
        <v>13</v>
      </c>
      <c r="J183" s="16">
        <v>21</v>
      </c>
    </row>
    <row r="184" spans="3:10" x14ac:dyDescent="0.2">
      <c r="D184" s="28"/>
    </row>
    <row r="185" spans="3:10" x14ac:dyDescent="0.2">
      <c r="C185" s="5" t="s">
        <v>164</v>
      </c>
      <c r="D185" s="28">
        <v>3035</v>
      </c>
      <c r="E185" s="16">
        <v>1744</v>
      </c>
      <c r="F185" s="16">
        <v>54</v>
      </c>
      <c r="G185" s="17">
        <f>H185+I185</f>
        <v>300</v>
      </c>
      <c r="H185" s="16">
        <v>60</v>
      </c>
      <c r="I185" s="16">
        <v>240</v>
      </c>
      <c r="J185" s="16">
        <v>936</v>
      </c>
    </row>
    <row r="186" spans="3:10" x14ac:dyDescent="0.2">
      <c r="C186" s="5" t="s">
        <v>163</v>
      </c>
      <c r="D186" s="28">
        <v>1808</v>
      </c>
      <c r="E186" s="16">
        <v>950</v>
      </c>
      <c r="F186" s="16">
        <v>18</v>
      </c>
      <c r="G186" s="17">
        <f>H186+I186</f>
        <v>161</v>
      </c>
      <c r="H186" s="16">
        <v>23</v>
      </c>
      <c r="I186" s="16">
        <v>138</v>
      </c>
      <c r="J186" s="16">
        <v>679</v>
      </c>
    </row>
    <row r="187" spans="3:10" x14ac:dyDescent="0.2">
      <c r="C187" s="5" t="s">
        <v>162</v>
      </c>
      <c r="D187" s="28">
        <v>2973</v>
      </c>
      <c r="E187" s="16">
        <v>1337</v>
      </c>
      <c r="F187" s="16">
        <v>53</v>
      </c>
      <c r="G187" s="17">
        <f>H187+I187</f>
        <v>302</v>
      </c>
      <c r="H187" s="16">
        <v>45</v>
      </c>
      <c r="I187" s="16">
        <v>257</v>
      </c>
      <c r="J187" s="16">
        <v>1280</v>
      </c>
    </row>
    <row r="188" spans="3:10" x14ac:dyDescent="0.2">
      <c r="C188" s="5" t="s">
        <v>161</v>
      </c>
      <c r="D188" s="28">
        <v>2431</v>
      </c>
      <c r="E188" s="16">
        <v>951</v>
      </c>
      <c r="F188" s="16">
        <v>11</v>
      </c>
      <c r="G188" s="17">
        <f>H188+I188</f>
        <v>318</v>
      </c>
      <c r="H188" s="16">
        <v>20</v>
      </c>
      <c r="I188" s="16">
        <v>298</v>
      </c>
      <c r="J188" s="16">
        <v>1150</v>
      </c>
    </row>
    <row r="189" spans="3:10" x14ac:dyDescent="0.2">
      <c r="C189" s="5" t="s">
        <v>160</v>
      </c>
      <c r="D189" s="28">
        <v>1077</v>
      </c>
      <c r="E189" s="16">
        <v>528</v>
      </c>
      <c r="F189" s="16">
        <v>3</v>
      </c>
      <c r="G189" s="17">
        <f>H189+I189</f>
        <v>206</v>
      </c>
      <c r="H189" s="16">
        <v>8</v>
      </c>
      <c r="I189" s="16">
        <v>198</v>
      </c>
      <c r="J189" s="16">
        <v>340</v>
      </c>
    </row>
    <row r="190" spans="3:10" x14ac:dyDescent="0.2">
      <c r="D190" s="28"/>
    </row>
    <row r="191" spans="3:10" x14ac:dyDescent="0.2">
      <c r="C191" s="5" t="s">
        <v>159</v>
      </c>
      <c r="D191" s="28">
        <v>1675</v>
      </c>
      <c r="E191" s="16">
        <v>1200</v>
      </c>
      <c r="F191" s="16">
        <v>34</v>
      </c>
      <c r="G191" s="17">
        <f>H191+I191</f>
        <v>175</v>
      </c>
      <c r="H191" s="16">
        <v>30</v>
      </c>
      <c r="I191" s="16">
        <v>145</v>
      </c>
      <c r="J191" s="16">
        <v>266</v>
      </c>
    </row>
    <row r="192" spans="3:10" x14ac:dyDescent="0.2">
      <c r="C192" s="5" t="s">
        <v>158</v>
      </c>
      <c r="D192" s="28">
        <v>1382</v>
      </c>
      <c r="E192" s="16">
        <v>771</v>
      </c>
      <c r="F192" s="16">
        <v>14</v>
      </c>
      <c r="G192" s="17">
        <f>H192+I192</f>
        <v>118</v>
      </c>
      <c r="H192" s="16">
        <v>7</v>
      </c>
      <c r="I192" s="16">
        <v>111</v>
      </c>
      <c r="J192" s="16">
        <v>479</v>
      </c>
    </row>
    <row r="193" spans="3:10" x14ac:dyDescent="0.2">
      <c r="C193" s="5" t="s">
        <v>157</v>
      </c>
      <c r="D193" s="28">
        <v>1473</v>
      </c>
      <c r="E193" s="16">
        <v>867</v>
      </c>
      <c r="F193" s="16">
        <v>30</v>
      </c>
      <c r="G193" s="17">
        <f>H193+I193</f>
        <v>174</v>
      </c>
      <c r="H193" s="16">
        <v>23</v>
      </c>
      <c r="I193" s="16">
        <v>151</v>
      </c>
      <c r="J193" s="16">
        <v>402</v>
      </c>
    </row>
    <row r="194" spans="3:10" x14ac:dyDescent="0.2">
      <c r="C194" s="5" t="s">
        <v>156</v>
      </c>
      <c r="D194" s="28">
        <v>1539</v>
      </c>
      <c r="E194" s="16">
        <v>773</v>
      </c>
      <c r="F194" s="16">
        <v>16</v>
      </c>
      <c r="G194" s="17">
        <f>H194+I194</f>
        <v>131</v>
      </c>
      <c r="H194" s="16">
        <v>7</v>
      </c>
      <c r="I194" s="16">
        <v>124</v>
      </c>
      <c r="J194" s="16">
        <v>619</v>
      </c>
    </row>
    <row r="195" spans="3:10" x14ac:dyDescent="0.2">
      <c r="C195" s="5" t="s">
        <v>155</v>
      </c>
      <c r="D195" s="28">
        <v>514</v>
      </c>
      <c r="E195" s="16">
        <v>285</v>
      </c>
      <c r="F195" s="16">
        <v>4</v>
      </c>
      <c r="G195" s="17">
        <f>H195+I195</f>
        <v>61</v>
      </c>
      <c r="H195" s="16">
        <v>5</v>
      </c>
      <c r="I195" s="16">
        <v>56</v>
      </c>
      <c r="J195" s="16">
        <v>163</v>
      </c>
    </row>
    <row r="196" spans="3:10" x14ac:dyDescent="0.2">
      <c r="C196" s="5" t="s">
        <v>154</v>
      </c>
      <c r="D196" s="28">
        <v>463</v>
      </c>
      <c r="E196" s="16">
        <v>242</v>
      </c>
      <c r="F196" s="16">
        <v>2</v>
      </c>
      <c r="G196" s="17">
        <f>H196+I196</f>
        <v>75</v>
      </c>
      <c r="H196" s="16">
        <v>8</v>
      </c>
      <c r="I196" s="16">
        <v>67</v>
      </c>
      <c r="J196" s="16">
        <v>144</v>
      </c>
    </row>
    <row r="197" spans="3:10" x14ac:dyDescent="0.2">
      <c r="C197" s="5" t="s">
        <v>153</v>
      </c>
      <c r="D197" s="28">
        <v>923</v>
      </c>
      <c r="E197" s="16">
        <v>546</v>
      </c>
      <c r="F197" s="16">
        <v>17</v>
      </c>
      <c r="G197" s="17">
        <f>H197+I197</f>
        <v>138</v>
      </c>
      <c r="H197" s="16">
        <v>9</v>
      </c>
      <c r="I197" s="16">
        <v>129</v>
      </c>
      <c r="J197" s="16">
        <v>222</v>
      </c>
    </row>
    <row r="198" spans="3:10" x14ac:dyDescent="0.2">
      <c r="C198" s="5" t="s">
        <v>152</v>
      </c>
      <c r="D198" s="28">
        <v>1705</v>
      </c>
      <c r="E198" s="16">
        <v>521</v>
      </c>
      <c r="F198" s="16">
        <v>23</v>
      </c>
      <c r="G198" s="17">
        <f>H198+I198</f>
        <v>97</v>
      </c>
      <c r="H198" s="16">
        <v>4</v>
      </c>
      <c r="I198" s="16">
        <v>93</v>
      </c>
      <c r="J198" s="16">
        <v>1064</v>
      </c>
    </row>
    <row r="199" spans="3:10" x14ac:dyDescent="0.2">
      <c r="C199" s="5" t="s">
        <v>151</v>
      </c>
      <c r="D199" s="28">
        <v>1897</v>
      </c>
      <c r="E199" s="16">
        <v>996</v>
      </c>
      <c r="F199" s="16">
        <v>47</v>
      </c>
      <c r="G199" s="17">
        <f>H199+I199</f>
        <v>173</v>
      </c>
      <c r="H199" s="16">
        <v>19</v>
      </c>
      <c r="I199" s="16">
        <v>154</v>
      </c>
      <c r="J199" s="16">
        <v>681</v>
      </c>
    </row>
    <row r="200" spans="3:10" x14ac:dyDescent="0.2">
      <c r="C200" s="5" t="s">
        <v>150</v>
      </c>
      <c r="D200" s="28">
        <v>2205</v>
      </c>
      <c r="E200" s="16">
        <v>964</v>
      </c>
      <c r="F200" s="16">
        <v>26</v>
      </c>
      <c r="G200" s="17">
        <f>H200+I200</f>
        <v>165</v>
      </c>
      <c r="H200" s="16">
        <v>18</v>
      </c>
      <c r="I200" s="16">
        <v>147</v>
      </c>
      <c r="J200" s="16">
        <v>1049</v>
      </c>
    </row>
    <row r="201" spans="3:10" x14ac:dyDescent="0.2">
      <c r="D201" s="28"/>
    </row>
    <row r="202" spans="3:10" x14ac:dyDescent="0.2">
      <c r="C202" s="5" t="s">
        <v>149</v>
      </c>
      <c r="D202" s="28">
        <v>4714</v>
      </c>
      <c r="E202" s="16">
        <v>3553</v>
      </c>
      <c r="F202" s="16">
        <v>130</v>
      </c>
      <c r="G202" s="17">
        <f>H202+I202</f>
        <v>381</v>
      </c>
      <c r="H202" s="16">
        <v>95</v>
      </c>
      <c r="I202" s="16">
        <v>286</v>
      </c>
      <c r="J202" s="16">
        <v>650</v>
      </c>
    </row>
    <row r="203" spans="3:10" x14ac:dyDescent="0.2">
      <c r="C203" s="5" t="s">
        <v>148</v>
      </c>
      <c r="D203" s="28">
        <v>800</v>
      </c>
      <c r="E203" s="16">
        <v>476</v>
      </c>
      <c r="F203" s="16">
        <v>5</v>
      </c>
      <c r="G203" s="17">
        <f>H203+I203</f>
        <v>122</v>
      </c>
      <c r="H203" s="16">
        <v>7</v>
      </c>
      <c r="I203" s="16">
        <v>115</v>
      </c>
      <c r="J203" s="16">
        <v>197</v>
      </c>
    </row>
    <row r="204" spans="3:10" x14ac:dyDescent="0.2">
      <c r="C204" s="5" t="s">
        <v>147</v>
      </c>
      <c r="D204" s="28">
        <v>594</v>
      </c>
      <c r="E204" s="16">
        <v>374</v>
      </c>
      <c r="F204" s="16">
        <v>5</v>
      </c>
      <c r="G204" s="17">
        <f>H204+I204</f>
        <v>97</v>
      </c>
      <c r="H204" s="16">
        <v>5</v>
      </c>
      <c r="I204" s="16">
        <v>92</v>
      </c>
      <c r="J204" s="16">
        <v>118</v>
      </c>
    </row>
    <row r="205" spans="3:10" x14ac:dyDescent="0.2">
      <c r="C205" s="5" t="s">
        <v>146</v>
      </c>
      <c r="D205" s="28">
        <v>2740</v>
      </c>
      <c r="E205" s="16">
        <v>1979</v>
      </c>
      <c r="F205" s="16">
        <v>41</v>
      </c>
      <c r="G205" s="17">
        <f>H205+I205</f>
        <v>218</v>
      </c>
      <c r="H205" s="16">
        <v>40</v>
      </c>
      <c r="I205" s="16">
        <v>178</v>
      </c>
      <c r="J205" s="16">
        <v>502</v>
      </c>
    </row>
    <row r="206" spans="3:10" x14ac:dyDescent="0.2">
      <c r="C206" s="5" t="s">
        <v>145</v>
      </c>
      <c r="D206" s="28">
        <v>990</v>
      </c>
      <c r="E206" s="16">
        <v>661</v>
      </c>
      <c r="F206" s="16">
        <v>9</v>
      </c>
      <c r="G206" s="17">
        <f>H206+I206</f>
        <v>95</v>
      </c>
      <c r="H206" s="16">
        <v>11</v>
      </c>
      <c r="I206" s="16">
        <v>84</v>
      </c>
      <c r="J206" s="16">
        <v>225</v>
      </c>
    </row>
    <row r="207" spans="3:10" x14ac:dyDescent="0.2">
      <c r="C207" s="5" t="s">
        <v>144</v>
      </c>
      <c r="D207" s="28">
        <v>1154</v>
      </c>
      <c r="E207" s="16">
        <v>733</v>
      </c>
      <c r="F207" s="16">
        <v>17</v>
      </c>
      <c r="G207" s="17">
        <f>H207+I207</f>
        <v>158</v>
      </c>
      <c r="H207" s="16">
        <v>18</v>
      </c>
      <c r="I207" s="16">
        <v>140</v>
      </c>
      <c r="J207" s="16">
        <v>246</v>
      </c>
    </row>
    <row r="208" spans="3:10" x14ac:dyDescent="0.2">
      <c r="C208" s="5" t="s">
        <v>143</v>
      </c>
      <c r="D208" s="28">
        <v>2774</v>
      </c>
      <c r="E208" s="16">
        <v>1780</v>
      </c>
      <c r="F208" s="16">
        <v>44</v>
      </c>
      <c r="G208" s="17">
        <f>H208+I208</f>
        <v>373</v>
      </c>
      <c r="H208" s="16">
        <v>70</v>
      </c>
      <c r="I208" s="16">
        <v>303</v>
      </c>
      <c r="J208" s="16">
        <v>576</v>
      </c>
    </row>
    <row r="209" spans="1:10" x14ac:dyDescent="0.2">
      <c r="D209" s="28"/>
    </row>
    <row r="210" spans="1:10" x14ac:dyDescent="0.2">
      <c r="C210" s="5" t="s">
        <v>142</v>
      </c>
      <c r="D210" s="28">
        <v>4199</v>
      </c>
      <c r="E210" s="16">
        <v>2932</v>
      </c>
      <c r="F210" s="16">
        <v>52</v>
      </c>
      <c r="G210" s="17">
        <f>H210+I210</f>
        <v>485</v>
      </c>
      <c r="H210" s="16">
        <v>109</v>
      </c>
      <c r="I210" s="16">
        <v>376</v>
      </c>
      <c r="J210" s="16">
        <v>730</v>
      </c>
    </row>
    <row r="211" spans="1:10" x14ac:dyDescent="0.2">
      <c r="C211" s="5" t="s">
        <v>141</v>
      </c>
      <c r="D211" s="28">
        <v>717</v>
      </c>
      <c r="E211" s="16">
        <v>546</v>
      </c>
      <c r="F211" s="16">
        <v>5</v>
      </c>
      <c r="G211" s="17">
        <f>H211+I211</f>
        <v>60</v>
      </c>
      <c r="H211" s="16">
        <v>16</v>
      </c>
      <c r="I211" s="16">
        <v>44</v>
      </c>
      <c r="J211" s="16">
        <v>106</v>
      </c>
    </row>
    <row r="212" spans="1:10" x14ac:dyDescent="0.2">
      <c r="C212" s="5" t="s">
        <v>140</v>
      </c>
      <c r="D212" s="28">
        <v>1178</v>
      </c>
      <c r="E212" s="16">
        <v>805</v>
      </c>
      <c r="F212" s="16">
        <v>11</v>
      </c>
      <c r="G212" s="17">
        <f>H212+I212</f>
        <v>138</v>
      </c>
      <c r="H212" s="16">
        <v>18</v>
      </c>
      <c r="I212" s="16">
        <v>120</v>
      </c>
      <c r="J212" s="16">
        <v>224</v>
      </c>
    </row>
    <row r="213" spans="1:10" x14ac:dyDescent="0.2">
      <c r="C213" s="5" t="s">
        <v>139</v>
      </c>
      <c r="D213" s="28">
        <v>628</v>
      </c>
      <c r="E213" s="16">
        <v>438</v>
      </c>
      <c r="F213" s="16">
        <v>19</v>
      </c>
      <c r="G213" s="17">
        <f>H213+I213</f>
        <v>64</v>
      </c>
      <c r="H213" s="16">
        <v>10</v>
      </c>
      <c r="I213" s="16">
        <v>54</v>
      </c>
      <c r="J213" s="16">
        <v>107</v>
      </c>
    </row>
    <row r="214" spans="1:10" x14ac:dyDescent="0.2">
      <c r="C214" s="5" t="s">
        <v>138</v>
      </c>
      <c r="D214" s="28">
        <v>303</v>
      </c>
      <c r="E214" s="16">
        <v>250</v>
      </c>
      <c r="F214" s="16">
        <v>1</v>
      </c>
      <c r="G214" s="17">
        <f>H214+I214</f>
        <v>19</v>
      </c>
      <c r="H214" s="16">
        <v>3</v>
      </c>
      <c r="I214" s="16">
        <v>16</v>
      </c>
      <c r="J214" s="16">
        <v>33</v>
      </c>
    </row>
    <row r="215" spans="1:10" x14ac:dyDescent="0.2">
      <c r="C215" s="5" t="s">
        <v>137</v>
      </c>
      <c r="D215" s="28">
        <v>683</v>
      </c>
      <c r="E215" s="16">
        <v>477</v>
      </c>
      <c r="F215" s="16">
        <v>7</v>
      </c>
      <c r="G215" s="17">
        <f>H215+I215</f>
        <v>90</v>
      </c>
      <c r="H215" s="16">
        <v>15</v>
      </c>
      <c r="I215" s="16">
        <v>75</v>
      </c>
      <c r="J215" s="16">
        <v>109</v>
      </c>
    </row>
    <row r="216" spans="1:10" x14ac:dyDescent="0.2">
      <c r="C216" s="5" t="s">
        <v>136</v>
      </c>
      <c r="D216" s="28">
        <v>66</v>
      </c>
      <c r="E216" s="16">
        <v>51</v>
      </c>
      <c r="F216" s="16">
        <v>1</v>
      </c>
      <c r="G216" s="17">
        <f>H216+I216</f>
        <v>12</v>
      </c>
      <c r="H216" s="16">
        <v>1</v>
      </c>
      <c r="I216" s="16">
        <v>11</v>
      </c>
      <c r="J216" s="16">
        <v>2</v>
      </c>
    </row>
    <row r="217" spans="1:10" ht="18" thickBot="1" x14ac:dyDescent="0.25">
      <c r="B217" s="7"/>
      <c r="C217" s="7"/>
      <c r="D217" s="18"/>
      <c r="E217" s="19"/>
      <c r="F217" s="19"/>
      <c r="G217" s="7"/>
      <c r="H217" s="7"/>
      <c r="I217" s="7"/>
      <c r="J217" s="7"/>
    </row>
    <row r="218" spans="1:10" x14ac:dyDescent="0.2">
      <c r="D218" s="5" t="s">
        <v>21</v>
      </c>
      <c r="H218" s="5" t="s">
        <v>192</v>
      </c>
    </row>
    <row r="219" spans="1:10" x14ac:dyDescent="0.2">
      <c r="A219" s="5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3" manualBreakCount="3">
    <brk id="72" max="16383" man="1"/>
    <brk id="146" max="16383" man="1"/>
    <brk id="21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146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10.69921875" style="6"/>
    <col min="3" max="3" width="11.69921875" style="6" customWidth="1"/>
    <col min="4" max="5" width="10.69921875" style="6"/>
    <col min="6" max="7" width="9.69921875" style="6" customWidth="1"/>
    <col min="8" max="16384" width="10.69921875" style="6"/>
  </cols>
  <sheetData>
    <row r="1" spans="1:11" x14ac:dyDescent="0.2">
      <c r="A1" s="5"/>
      <c r="G1" s="5" t="s">
        <v>99</v>
      </c>
    </row>
    <row r="6" spans="1:11" x14ac:dyDescent="0.2">
      <c r="E6" s="1" t="s">
        <v>233</v>
      </c>
    </row>
    <row r="7" spans="1:11" ht="18" thickBot="1" x14ac:dyDescent="0.25">
      <c r="B7" s="7"/>
      <c r="C7" s="7"/>
      <c r="D7" s="7"/>
      <c r="E7" s="7"/>
      <c r="F7" s="8" t="s">
        <v>190</v>
      </c>
      <c r="G7" s="7"/>
      <c r="H7" s="7"/>
      <c r="I7" s="7"/>
      <c r="J7" s="7"/>
      <c r="K7" s="38" t="s">
        <v>133</v>
      </c>
    </row>
    <row r="8" spans="1:11" x14ac:dyDescent="0.2">
      <c r="C8" s="11"/>
      <c r="D8" s="10"/>
      <c r="E8" s="10"/>
      <c r="F8" s="10"/>
      <c r="G8" s="10"/>
      <c r="H8" s="10"/>
      <c r="I8" s="10"/>
      <c r="J8" s="10"/>
      <c r="K8" s="10"/>
    </row>
    <row r="9" spans="1:11" x14ac:dyDescent="0.2">
      <c r="C9" s="11"/>
      <c r="D9" s="11"/>
      <c r="E9" s="11"/>
      <c r="F9" s="11"/>
      <c r="G9" s="11"/>
      <c r="H9" s="11"/>
      <c r="I9" s="11"/>
      <c r="J9" s="12" t="s">
        <v>232</v>
      </c>
      <c r="K9" s="11"/>
    </row>
    <row r="10" spans="1:11" x14ac:dyDescent="0.2">
      <c r="C10" s="12" t="s">
        <v>207</v>
      </c>
      <c r="D10" s="12" t="s">
        <v>231</v>
      </c>
      <c r="E10" s="12" t="s">
        <v>230</v>
      </c>
      <c r="F10" s="12" t="s">
        <v>229</v>
      </c>
      <c r="G10" s="12" t="s">
        <v>228</v>
      </c>
      <c r="H10" s="12" t="s">
        <v>227</v>
      </c>
      <c r="I10" s="12" t="s">
        <v>226</v>
      </c>
      <c r="J10" s="12" t="s">
        <v>225</v>
      </c>
      <c r="K10" s="12" t="s">
        <v>224</v>
      </c>
    </row>
    <row r="11" spans="1:11" x14ac:dyDescent="0.2">
      <c r="B11" s="10"/>
      <c r="C11" s="25"/>
      <c r="D11" s="25"/>
      <c r="E11" s="25"/>
      <c r="F11" s="25"/>
      <c r="G11" s="25"/>
      <c r="H11" s="25"/>
      <c r="I11" s="25"/>
      <c r="J11" s="14" t="s">
        <v>223</v>
      </c>
      <c r="K11" s="13" t="s">
        <v>222</v>
      </c>
    </row>
    <row r="12" spans="1:11" x14ac:dyDescent="0.2">
      <c r="C12" s="11"/>
    </row>
    <row r="13" spans="1:11" x14ac:dyDescent="0.2">
      <c r="B13" s="39" t="s">
        <v>207</v>
      </c>
      <c r="C13" s="2">
        <f>SUM(C15:C70)</f>
        <v>521584</v>
      </c>
      <c r="D13" s="4">
        <f>SUM(D15:D70)</f>
        <v>53426</v>
      </c>
      <c r="E13" s="4">
        <f>SUM(E15:E70)</f>
        <v>2078</v>
      </c>
      <c r="F13" s="4">
        <f>SUM(F15:F70)</f>
        <v>5319</v>
      </c>
      <c r="G13" s="4">
        <f>SUM(G15:G70)</f>
        <v>137</v>
      </c>
      <c r="H13" s="4">
        <f>SUM(H15:H70)</f>
        <v>50642</v>
      </c>
      <c r="I13" s="4">
        <f>SUM(I15:I70)</f>
        <v>96141</v>
      </c>
      <c r="J13" s="4">
        <f>SUM(J15:J70)</f>
        <v>3982</v>
      </c>
      <c r="K13" s="4">
        <f>SUM(K15:K70)</f>
        <v>30000</v>
      </c>
    </row>
    <row r="14" spans="1:11" x14ac:dyDescent="0.2">
      <c r="C14" s="11"/>
    </row>
    <row r="15" spans="1:11" x14ac:dyDescent="0.2">
      <c r="B15" s="5" t="s">
        <v>185</v>
      </c>
      <c r="C15" s="15">
        <f>SUM(D15:K15,C88:H88)</f>
        <v>188322</v>
      </c>
      <c r="D15" s="16">
        <v>4810</v>
      </c>
      <c r="E15" s="16">
        <v>42</v>
      </c>
      <c r="F15" s="16">
        <v>687</v>
      </c>
      <c r="G15" s="16">
        <v>18</v>
      </c>
      <c r="H15" s="16">
        <v>17902</v>
      </c>
      <c r="I15" s="16">
        <v>39284</v>
      </c>
      <c r="J15" s="16">
        <v>1792</v>
      </c>
      <c r="K15" s="16">
        <v>12624</v>
      </c>
    </row>
    <row r="16" spans="1:11" x14ac:dyDescent="0.2">
      <c r="B16" s="5" t="s">
        <v>184</v>
      </c>
      <c r="C16" s="15">
        <f>SUM(D16:K16,C89:H89)</f>
        <v>22523</v>
      </c>
      <c r="D16" s="16">
        <v>1042</v>
      </c>
      <c r="E16" s="16">
        <v>5</v>
      </c>
      <c r="F16" s="16">
        <v>31</v>
      </c>
      <c r="G16" s="27" t="s">
        <v>57</v>
      </c>
      <c r="H16" s="16">
        <v>2091</v>
      </c>
      <c r="I16" s="16">
        <v>6512</v>
      </c>
      <c r="J16" s="16">
        <v>137</v>
      </c>
      <c r="K16" s="16">
        <v>1082</v>
      </c>
    </row>
    <row r="17" spans="2:11" x14ac:dyDescent="0.2">
      <c r="B17" s="5" t="s">
        <v>183</v>
      </c>
      <c r="C17" s="15">
        <f>SUM(D17:K17,C90:H90)</f>
        <v>24375</v>
      </c>
      <c r="D17" s="16">
        <v>1941</v>
      </c>
      <c r="E17" s="16">
        <v>43</v>
      </c>
      <c r="F17" s="16">
        <v>4</v>
      </c>
      <c r="G17" s="16">
        <v>12</v>
      </c>
      <c r="H17" s="16">
        <v>1537</v>
      </c>
      <c r="I17" s="16">
        <v>4851</v>
      </c>
      <c r="J17" s="16">
        <v>349</v>
      </c>
      <c r="K17" s="16">
        <v>1603</v>
      </c>
    </row>
    <row r="18" spans="2:11" x14ac:dyDescent="0.2">
      <c r="B18" s="5" t="s">
        <v>182</v>
      </c>
      <c r="C18" s="15">
        <f>SUM(D18:K18,C91:H91)</f>
        <v>16852</v>
      </c>
      <c r="D18" s="16">
        <v>2296</v>
      </c>
      <c r="E18" s="16">
        <v>5</v>
      </c>
      <c r="F18" s="16">
        <v>587</v>
      </c>
      <c r="G18" s="27" t="s">
        <v>57</v>
      </c>
      <c r="H18" s="16">
        <v>2124</v>
      </c>
      <c r="I18" s="16">
        <v>3906</v>
      </c>
      <c r="J18" s="16">
        <v>66</v>
      </c>
      <c r="K18" s="16">
        <v>740</v>
      </c>
    </row>
    <row r="19" spans="2:11" x14ac:dyDescent="0.2">
      <c r="B19" s="5" t="s">
        <v>181</v>
      </c>
      <c r="C19" s="15">
        <f>SUM(D19:K19,C92:H92)</f>
        <v>13102</v>
      </c>
      <c r="D19" s="16">
        <v>1844</v>
      </c>
      <c r="E19" s="16">
        <v>12</v>
      </c>
      <c r="F19" s="16">
        <v>161</v>
      </c>
      <c r="G19" s="16">
        <v>3</v>
      </c>
      <c r="H19" s="16">
        <v>1489</v>
      </c>
      <c r="I19" s="16">
        <v>1840</v>
      </c>
      <c r="J19" s="16">
        <v>169</v>
      </c>
      <c r="K19" s="16">
        <v>526</v>
      </c>
    </row>
    <row r="20" spans="2:11" x14ac:dyDescent="0.2">
      <c r="B20" s="5" t="s">
        <v>180</v>
      </c>
      <c r="C20" s="15">
        <f>SUM(D20:K20,C93:H93)</f>
        <v>35172</v>
      </c>
      <c r="D20" s="16">
        <v>4541</v>
      </c>
      <c r="E20" s="16">
        <v>113</v>
      </c>
      <c r="F20" s="16">
        <v>404</v>
      </c>
      <c r="G20" s="16">
        <v>1</v>
      </c>
      <c r="H20" s="16">
        <v>3687</v>
      </c>
      <c r="I20" s="16">
        <v>4264</v>
      </c>
      <c r="J20" s="16">
        <v>236</v>
      </c>
      <c r="K20" s="16">
        <v>1824</v>
      </c>
    </row>
    <row r="21" spans="2:11" x14ac:dyDescent="0.2">
      <c r="B21" s="5" t="s">
        <v>179</v>
      </c>
      <c r="C21" s="15">
        <f>SUM(D21:K21,C94:H94)</f>
        <v>15344</v>
      </c>
      <c r="D21" s="16">
        <v>275</v>
      </c>
      <c r="E21" s="16">
        <v>130</v>
      </c>
      <c r="F21" s="16">
        <v>111</v>
      </c>
      <c r="G21" s="16">
        <v>12</v>
      </c>
      <c r="H21" s="16">
        <v>1831</v>
      </c>
      <c r="I21" s="16">
        <v>1562</v>
      </c>
      <c r="J21" s="16">
        <v>187</v>
      </c>
      <c r="K21" s="16">
        <v>865</v>
      </c>
    </row>
    <row r="22" spans="2:11" x14ac:dyDescent="0.2">
      <c r="C22" s="11"/>
    </row>
    <row r="23" spans="2:11" x14ac:dyDescent="0.2">
      <c r="B23" s="5" t="s">
        <v>178</v>
      </c>
      <c r="C23" s="15">
        <f>SUM(D23:K23,C96:H96)</f>
        <v>8095</v>
      </c>
      <c r="D23" s="16">
        <v>2252</v>
      </c>
      <c r="E23" s="27" t="s">
        <v>57</v>
      </c>
      <c r="F23" s="16">
        <v>116</v>
      </c>
      <c r="G23" s="16">
        <v>4</v>
      </c>
      <c r="H23" s="16">
        <v>816</v>
      </c>
      <c r="I23" s="16">
        <v>1282</v>
      </c>
      <c r="J23" s="16">
        <v>46</v>
      </c>
      <c r="K23" s="16">
        <v>526</v>
      </c>
    </row>
    <row r="24" spans="2:11" x14ac:dyDescent="0.2">
      <c r="B24" s="5" t="s">
        <v>177</v>
      </c>
      <c r="C24" s="15">
        <f>SUM(D24:K24,C97:H97)</f>
        <v>4518</v>
      </c>
      <c r="D24" s="16">
        <v>537</v>
      </c>
      <c r="E24" s="16">
        <v>2</v>
      </c>
      <c r="F24" s="16">
        <v>3</v>
      </c>
      <c r="G24" s="27" t="s">
        <v>57</v>
      </c>
      <c r="H24" s="16">
        <v>296</v>
      </c>
      <c r="I24" s="16">
        <v>1466</v>
      </c>
      <c r="J24" s="16">
        <v>34</v>
      </c>
      <c r="K24" s="16">
        <v>246</v>
      </c>
    </row>
    <row r="25" spans="2:11" x14ac:dyDescent="0.2">
      <c r="B25" s="5" t="s">
        <v>176</v>
      </c>
      <c r="C25" s="15">
        <f>SUM(D25:K25,C98:H98)</f>
        <v>2346</v>
      </c>
      <c r="D25" s="16">
        <v>656</v>
      </c>
      <c r="E25" s="16">
        <v>20</v>
      </c>
      <c r="F25" s="27" t="s">
        <v>57</v>
      </c>
      <c r="G25" s="27" t="s">
        <v>57</v>
      </c>
      <c r="H25" s="16">
        <v>247</v>
      </c>
      <c r="I25" s="16">
        <v>459</v>
      </c>
      <c r="J25" s="16">
        <v>10</v>
      </c>
      <c r="K25" s="16">
        <v>113</v>
      </c>
    </row>
    <row r="26" spans="2:11" x14ac:dyDescent="0.2">
      <c r="B26" s="5" t="s">
        <v>175</v>
      </c>
      <c r="C26" s="15">
        <f>SUM(D26:K26,C99:H99)</f>
        <v>7622</v>
      </c>
      <c r="D26" s="16">
        <v>1800</v>
      </c>
      <c r="E26" s="16">
        <v>6</v>
      </c>
      <c r="F26" s="16">
        <v>5</v>
      </c>
      <c r="G26" s="16">
        <v>4</v>
      </c>
      <c r="H26" s="16">
        <v>513</v>
      </c>
      <c r="I26" s="16">
        <v>1252</v>
      </c>
      <c r="J26" s="16">
        <v>51</v>
      </c>
      <c r="K26" s="16">
        <v>511</v>
      </c>
    </row>
    <row r="27" spans="2:11" x14ac:dyDescent="0.2">
      <c r="B27" s="5" t="s">
        <v>174</v>
      </c>
      <c r="C27" s="15">
        <f>SUM(D27:K27,C100:H100)</f>
        <v>8845</v>
      </c>
      <c r="D27" s="16">
        <v>2799</v>
      </c>
      <c r="E27" s="16">
        <v>11</v>
      </c>
      <c r="F27" s="16">
        <v>1</v>
      </c>
      <c r="G27" s="16">
        <v>7</v>
      </c>
      <c r="H27" s="16">
        <v>553</v>
      </c>
      <c r="I27" s="16">
        <v>1330</v>
      </c>
      <c r="J27" s="16">
        <v>55</v>
      </c>
      <c r="K27" s="16">
        <v>437</v>
      </c>
    </row>
    <row r="28" spans="2:11" x14ac:dyDescent="0.2">
      <c r="B28" s="5" t="s">
        <v>173</v>
      </c>
      <c r="C28" s="15">
        <f>SUM(D28:K28,C101:H101)</f>
        <v>4626</v>
      </c>
      <c r="D28" s="16">
        <v>1172</v>
      </c>
      <c r="E28" s="27" t="s">
        <v>57</v>
      </c>
      <c r="F28" s="27" t="s">
        <v>57</v>
      </c>
      <c r="G28" s="16">
        <v>2</v>
      </c>
      <c r="H28" s="16">
        <v>344</v>
      </c>
      <c r="I28" s="16">
        <v>687</v>
      </c>
      <c r="J28" s="16">
        <v>23</v>
      </c>
      <c r="K28" s="16">
        <v>311</v>
      </c>
    </row>
    <row r="29" spans="2:11" x14ac:dyDescent="0.2">
      <c r="B29" s="5" t="s">
        <v>172</v>
      </c>
      <c r="C29" s="15">
        <f>SUM(D29:K29,C102:H102)</f>
        <v>4124</v>
      </c>
      <c r="D29" s="16">
        <v>1305</v>
      </c>
      <c r="E29" s="16">
        <v>9</v>
      </c>
      <c r="F29" s="16">
        <v>2</v>
      </c>
      <c r="G29" s="16">
        <v>2</v>
      </c>
      <c r="H29" s="16">
        <v>311</v>
      </c>
      <c r="I29" s="16">
        <v>672</v>
      </c>
      <c r="J29" s="16">
        <v>19</v>
      </c>
      <c r="K29" s="16">
        <v>246</v>
      </c>
    </row>
    <row r="30" spans="2:11" x14ac:dyDescent="0.2">
      <c r="B30" s="5" t="s">
        <v>171</v>
      </c>
      <c r="C30" s="15">
        <f>SUM(D30:K30,C103:H103)</f>
        <v>9639</v>
      </c>
      <c r="D30" s="16">
        <v>870</v>
      </c>
      <c r="E30" s="16">
        <v>2</v>
      </c>
      <c r="F30" s="16">
        <v>5</v>
      </c>
      <c r="G30" s="16">
        <v>4</v>
      </c>
      <c r="H30" s="16">
        <v>945</v>
      </c>
      <c r="I30" s="16">
        <v>2320</v>
      </c>
      <c r="J30" s="16">
        <v>100</v>
      </c>
      <c r="K30" s="16">
        <v>716</v>
      </c>
    </row>
    <row r="31" spans="2:11" x14ac:dyDescent="0.2">
      <c r="B31" s="5" t="s">
        <v>170</v>
      </c>
      <c r="C31" s="15">
        <f>SUM(D31:K31,C104:H104)</f>
        <v>19467</v>
      </c>
      <c r="D31" s="16">
        <v>1101</v>
      </c>
      <c r="E31" s="16">
        <v>4</v>
      </c>
      <c r="F31" s="16">
        <v>11</v>
      </c>
      <c r="G31" s="16">
        <v>6</v>
      </c>
      <c r="H31" s="16">
        <v>1808</v>
      </c>
      <c r="I31" s="16">
        <v>4318</v>
      </c>
      <c r="J31" s="16">
        <v>112</v>
      </c>
      <c r="K31" s="16">
        <v>1525</v>
      </c>
    </row>
    <row r="32" spans="2:11" x14ac:dyDescent="0.2">
      <c r="C32" s="11"/>
    </row>
    <row r="33" spans="2:11" x14ac:dyDescent="0.2">
      <c r="B33" s="5" t="s">
        <v>169</v>
      </c>
      <c r="C33" s="15">
        <f>SUM(D33:K33,C106:H106)</f>
        <v>11298</v>
      </c>
      <c r="D33" s="16">
        <v>2830</v>
      </c>
      <c r="E33" s="16">
        <v>13</v>
      </c>
      <c r="F33" s="16">
        <v>8</v>
      </c>
      <c r="G33" s="27" t="s">
        <v>57</v>
      </c>
      <c r="H33" s="16">
        <v>813</v>
      </c>
      <c r="I33" s="16">
        <v>2271</v>
      </c>
      <c r="J33" s="16">
        <v>51</v>
      </c>
      <c r="K33" s="16">
        <v>571</v>
      </c>
    </row>
    <row r="34" spans="2:11" x14ac:dyDescent="0.2">
      <c r="B34" s="5" t="s">
        <v>168</v>
      </c>
      <c r="C34" s="15">
        <f>SUM(D34:K34,C107:H107)</f>
        <v>7752</v>
      </c>
      <c r="D34" s="16">
        <v>402</v>
      </c>
      <c r="E34" s="16">
        <v>12</v>
      </c>
      <c r="F34" s="16">
        <v>1</v>
      </c>
      <c r="G34" s="16">
        <v>3</v>
      </c>
      <c r="H34" s="16">
        <v>589</v>
      </c>
      <c r="I34" s="16">
        <v>2588</v>
      </c>
      <c r="J34" s="16">
        <v>51</v>
      </c>
      <c r="K34" s="16">
        <v>445</v>
      </c>
    </row>
    <row r="35" spans="2:11" x14ac:dyDescent="0.2">
      <c r="B35" s="5" t="s">
        <v>167</v>
      </c>
      <c r="C35" s="15">
        <f>SUM(D35:K35,C108:H108)</f>
        <v>3163</v>
      </c>
      <c r="D35" s="16">
        <v>661</v>
      </c>
      <c r="E35" s="16">
        <v>29</v>
      </c>
      <c r="F35" s="27" t="s">
        <v>57</v>
      </c>
      <c r="G35" s="27" t="s">
        <v>57</v>
      </c>
      <c r="H35" s="16">
        <v>250</v>
      </c>
      <c r="I35" s="16">
        <v>616</v>
      </c>
      <c r="J35" s="16">
        <v>16</v>
      </c>
      <c r="K35" s="16">
        <v>290</v>
      </c>
    </row>
    <row r="36" spans="2:11" x14ac:dyDescent="0.2">
      <c r="B36" s="5" t="s">
        <v>166</v>
      </c>
      <c r="C36" s="15">
        <f>SUM(D36:K36,C109:H109)</f>
        <v>2897</v>
      </c>
      <c r="D36" s="16">
        <v>167</v>
      </c>
      <c r="E36" s="16">
        <v>69</v>
      </c>
      <c r="F36" s="27" t="s">
        <v>57</v>
      </c>
      <c r="G36" s="27" t="s">
        <v>57</v>
      </c>
      <c r="H36" s="16">
        <v>244</v>
      </c>
      <c r="I36" s="16">
        <v>233</v>
      </c>
      <c r="J36" s="16">
        <v>12</v>
      </c>
      <c r="K36" s="16">
        <v>126</v>
      </c>
    </row>
    <row r="37" spans="2:11" x14ac:dyDescent="0.2">
      <c r="B37" s="5" t="s">
        <v>165</v>
      </c>
      <c r="C37" s="15">
        <f>SUM(D37:K37,C110:H110)</f>
        <v>304</v>
      </c>
      <c r="D37" s="16">
        <v>27</v>
      </c>
      <c r="E37" s="16">
        <v>18</v>
      </c>
      <c r="F37" s="27" t="s">
        <v>57</v>
      </c>
      <c r="G37" s="16">
        <v>1</v>
      </c>
      <c r="H37" s="16">
        <v>43</v>
      </c>
      <c r="I37" s="16">
        <v>46</v>
      </c>
      <c r="J37" s="27" t="s">
        <v>57</v>
      </c>
      <c r="K37" s="16">
        <v>8</v>
      </c>
    </row>
    <row r="38" spans="2:11" x14ac:dyDescent="0.2">
      <c r="C38" s="11"/>
    </row>
    <row r="39" spans="2:11" x14ac:dyDescent="0.2">
      <c r="B39" s="5" t="s">
        <v>164</v>
      </c>
      <c r="C39" s="15">
        <f>SUM(D39:K39,C112:H112)</f>
        <v>7450</v>
      </c>
      <c r="D39" s="16">
        <v>992</v>
      </c>
      <c r="E39" s="16">
        <v>1</v>
      </c>
      <c r="F39" s="16">
        <v>162</v>
      </c>
      <c r="G39" s="16">
        <v>3</v>
      </c>
      <c r="H39" s="16">
        <v>907</v>
      </c>
      <c r="I39" s="16">
        <v>1147</v>
      </c>
      <c r="J39" s="16">
        <v>28</v>
      </c>
      <c r="K39" s="16">
        <v>361</v>
      </c>
    </row>
    <row r="40" spans="2:11" x14ac:dyDescent="0.2">
      <c r="B40" s="5" t="s">
        <v>163</v>
      </c>
      <c r="C40" s="15">
        <f>SUM(D40:K40,C113:H113)</f>
        <v>4383</v>
      </c>
      <c r="D40" s="16">
        <v>1169</v>
      </c>
      <c r="E40" s="16">
        <v>46</v>
      </c>
      <c r="F40" s="16">
        <v>75</v>
      </c>
      <c r="G40" s="27" t="s">
        <v>57</v>
      </c>
      <c r="H40" s="16">
        <v>638</v>
      </c>
      <c r="I40" s="16">
        <v>730</v>
      </c>
      <c r="J40" s="16">
        <v>13</v>
      </c>
      <c r="K40" s="16">
        <v>172</v>
      </c>
    </row>
    <row r="41" spans="2:11" x14ac:dyDescent="0.2">
      <c r="B41" s="5" t="s">
        <v>162</v>
      </c>
      <c r="C41" s="15">
        <f>SUM(D41:K41,C114:H114)</f>
        <v>7125</v>
      </c>
      <c r="D41" s="16">
        <v>2224</v>
      </c>
      <c r="E41" s="16">
        <v>1</v>
      </c>
      <c r="F41" s="16">
        <v>1</v>
      </c>
      <c r="G41" s="27" t="s">
        <v>57</v>
      </c>
      <c r="H41" s="16">
        <v>701</v>
      </c>
      <c r="I41" s="16">
        <v>959</v>
      </c>
      <c r="J41" s="16">
        <v>42</v>
      </c>
      <c r="K41" s="16">
        <v>281</v>
      </c>
    </row>
    <row r="42" spans="2:11" x14ac:dyDescent="0.2">
      <c r="B42" s="5" t="s">
        <v>161</v>
      </c>
      <c r="C42" s="15">
        <f>SUM(D42:K42,C115:H115)</f>
        <v>5570</v>
      </c>
      <c r="D42" s="16">
        <v>2517</v>
      </c>
      <c r="E42" s="16">
        <v>8</v>
      </c>
      <c r="F42" s="27" t="s">
        <v>57</v>
      </c>
      <c r="G42" s="27" t="s">
        <v>57</v>
      </c>
      <c r="H42" s="16">
        <v>420</v>
      </c>
      <c r="I42" s="16">
        <v>549</v>
      </c>
      <c r="J42" s="16">
        <v>25</v>
      </c>
      <c r="K42" s="16">
        <v>212</v>
      </c>
    </row>
    <row r="43" spans="2:11" x14ac:dyDescent="0.2">
      <c r="B43" s="5" t="s">
        <v>160</v>
      </c>
      <c r="C43" s="15">
        <f>SUM(D43:K43,C116:H116)</f>
        <v>2719</v>
      </c>
      <c r="D43" s="16">
        <v>571</v>
      </c>
      <c r="E43" s="16">
        <v>130</v>
      </c>
      <c r="F43" s="16">
        <v>2</v>
      </c>
      <c r="G43" s="27" t="s">
        <v>57</v>
      </c>
      <c r="H43" s="16">
        <v>371</v>
      </c>
      <c r="I43" s="16">
        <v>505</v>
      </c>
      <c r="J43" s="16">
        <v>10</v>
      </c>
      <c r="K43" s="16">
        <v>84</v>
      </c>
    </row>
    <row r="44" spans="2:11" x14ac:dyDescent="0.2">
      <c r="C44" s="11"/>
    </row>
    <row r="45" spans="2:11" x14ac:dyDescent="0.2">
      <c r="B45" s="5" t="s">
        <v>159</v>
      </c>
      <c r="C45" s="15">
        <f>SUM(D45:K45,C118:H118)</f>
        <v>3995</v>
      </c>
      <c r="D45" s="16">
        <v>296</v>
      </c>
      <c r="E45" s="16">
        <v>3</v>
      </c>
      <c r="F45" s="16">
        <v>90</v>
      </c>
      <c r="G45" s="16">
        <v>2</v>
      </c>
      <c r="H45" s="16">
        <v>408</v>
      </c>
      <c r="I45" s="16">
        <v>550</v>
      </c>
      <c r="J45" s="16">
        <v>28</v>
      </c>
      <c r="K45" s="16">
        <v>197</v>
      </c>
    </row>
    <row r="46" spans="2:11" x14ac:dyDescent="0.2">
      <c r="B46" s="5" t="s">
        <v>158</v>
      </c>
      <c r="C46" s="15">
        <f>SUM(D46:K46,C119:H119)</f>
        <v>3478</v>
      </c>
      <c r="D46" s="16">
        <v>878</v>
      </c>
      <c r="E46" s="16">
        <v>10</v>
      </c>
      <c r="F46" s="16">
        <v>222</v>
      </c>
      <c r="G46" s="16">
        <v>1</v>
      </c>
      <c r="H46" s="16">
        <v>272</v>
      </c>
      <c r="I46" s="16">
        <v>396</v>
      </c>
      <c r="J46" s="16">
        <v>27</v>
      </c>
      <c r="K46" s="16">
        <v>156</v>
      </c>
    </row>
    <row r="47" spans="2:11" x14ac:dyDescent="0.2">
      <c r="B47" s="5" t="s">
        <v>157</v>
      </c>
      <c r="C47" s="15">
        <f>SUM(D47:K47,C120:H120)</f>
        <v>3762</v>
      </c>
      <c r="D47" s="16">
        <v>494</v>
      </c>
      <c r="E47" s="16">
        <v>2</v>
      </c>
      <c r="F47" s="16">
        <v>260</v>
      </c>
      <c r="G47" s="16">
        <v>8</v>
      </c>
      <c r="H47" s="16">
        <v>403</v>
      </c>
      <c r="I47" s="16">
        <v>734</v>
      </c>
      <c r="J47" s="16">
        <v>16</v>
      </c>
      <c r="K47" s="16">
        <v>177</v>
      </c>
    </row>
    <row r="48" spans="2:11" x14ac:dyDescent="0.2">
      <c r="B48" s="5" t="s">
        <v>156</v>
      </c>
      <c r="C48" s="15">
        <f>SUM(D48:K48,C121:H121)</f>
        <v>3561</v>
      </c>
      <c r="D48" s="16">
        <v>1237</v>
      </c>
      <c r="E48" s="16">
        <v>30</v>
      </c>
      <c r="F48" s="16">
        <v>3</v>
      </c>
      <c r="G48" s="16">
        <v>1</v>
      </c>
      <c r="H48" s="16">
        <v>349</v>
      </c>
      <c r="I48" s="16">
        <v>470</v>
      </c>
      <c r="J48" s="16">
        <v>29</v>
      </c>
      <c r="K48" s="16">
        <v>117</v>
      </c>
    </row>
    <row r="49" spans="2:11" x14ac:dyDescent="0.2">
      <c r="B49" s="5" t="s">
        <v>155</v>
      </c>
      <c r="C49" s="15">
        <f>SUM(D49:K49,C122:H122)</f>
        <v>1243</v>
      </c>
      <c r="D49" s="16">
        <v>308</v>
      </c>
      <c r="E49" s="16">
        <v>63</v>
      </c>
      <c r="F49" s="16">
        <v>1</v>
      </c>
      <c r="G49" s="27" t="s">
        <v>57</v>
      </c>
      <c r="H49" s="16">
        <v>137</v>
      </c>
      <c r="I49" s="16">
        <v>133</v>
      </c>
      <c r="J49" s="16">
        <v>22</v>
      </c>
      <c r="K49" s="16">
        <v>40</v>
      </c>
    </row>
    <row r="50" spans="2:11" x14ac:dyDescent="0.2">
      <c r="B50" s="5" t="s">
        <v>154</v>
      </c>
      <c r="C50" s="15">
        <f>SUM(D50:K50,C123:H123)</f>
        <v>1154</v>
      </c>
      <c r="D50" s="16">
        <v>254</v>
      </c>
      <c r="E50" s="16">
        <v>75</v>
      </c>
      <c r="F50" s="16">
        <v>1</v>
      </c>
      <c r="G50" s="27" t="s">
        <v>57</v>
      </c>
      <c r="H50" s="16">
        <v>126</v>
      </c>
      <c r="I50" s="16">
        <v>189</v>
      </c>
      <c r="J50" s="16">
        <v>1</v>
      </c>
      <c r="K50" s="16">
        <v>58</v>
      </c>
    </row>
    <row r="51" spans="2:11" x14ac:dyDescent="0.2">
      <c r="B51" s="5" t="s">
        <v>153</v>
      </c>
      <c r="C51" s="15">
        <f>SUM(D51:K51,C124:H124)</f>
        <v>2354</v>
      </c>
      <c r="D51" s="16">
        <v>362</v>
      </c>
      <c r="E51" s="16">
        <v>212</v>
      </c>
      <c r="F51" s="16">
        <v>2</v>
      </c>
      <c r="G51" s="16">
        <v>4</v>
      </c>
      <c r="H51" s="16">
        <v>398</v>
      </c>
      <c r="I51" s="16">
        <v>346</v>
      </c>
      <c r="J51" s="16">
        <v>5</v>
      </c>
      <c r="K51" s="16">
        <v>72</v>
      </c>
    </row>
    <row r="52" spans="2:11" x14ac:dyDescent="0.2">
      <c r="B52" s="5" t="s">
        <v>152</v>
      </c>
      <c r="C52" s="15">
        <f>SUM(D52:K52,C125:H125)</f>
        <v>3801</v>
      </c>
      <c r="D52" s="16">
        <v>2103</v>
      </c>
      <c r="E52" s="16">
        <v>42</v>
      </c>
      <c r="F52" s="16">
        <v>1</v>
      </c>
      <c r="G52" s="27" t="s">
        <v>57</v>
      </c>
      <c r="H52" s="16">
        <v>272</v>
      </c>
      <c r="I52" s="16">
        <v>508</v>
      </c>
      <c r="J52" s="16">
        <v>5</v>
      </c>
      <c r="K52" s="16">
        <v>93</v>
      </c>
    </row>
    <row r="53" spans="2:11" x14ac:dyDescent="0.2">
      <c r="B53" s="5" t="s">
        <v>151</v>
      </c>
      <c r="C53" s="15">
        <f>SUM(D53:K53,C126:H126)</f>
        <v>4321</v>
      </c>
      <c r="D53" s="16">
        <v>993</v>
      </c>
      <c r="E53" s="16">
        <v>5</v>
      </c>
      <c r="F53" s="16">
        <v>222</v>
      </c>
      <c r="G53" s="27" t="s">
        <v>57</v>
      </c>
      <c r="H53" s="16">
        <v>363</v>
      </c>
      <c r="I53" s="16">
        <v>865</v>
      </c>
      <c r="J53" s="16">
        <v>8</v>
      </c>
      <c r="K53" s="16">
        <v>152</v>
      </c>
    </row>
    <row r="54" spans="2:11" x14ac:dyDescent="0.2">
      <c r="B54" s="5" t="s">
        <v>150</v>
      </c>
      <c r="C54" s="15">
        <f>SUM(D54:K54,C127:H127)</f>
        <v>5298</v>
      </c>
      <c r="D54" s="16">
        <v>1910</v>
      </c>
      <c r="E54" s="16">
        <v>9</v>
      </c>
      <c r="F54" s="16">
        <v>80</v>
      </c>
      <c r="G54" s="16">
        <v>1</v>
      </c>
      <c r="H54" s="16">
        <v>555</v>
      </c>
      <c r="I54" s="16">
        <v>778</v>
      </c>
      <c r="J54" s="16">
        <v>14</v>
      </c>
      <c r="K54" s="16">
        <v>193</v>
      </c>
    </row>
    <row r="55" spans="2:11" x14ac:dyDescent="0.2">
      <c r="C55" s="11"/>
    </row>
    <row r="56" spans="2:11" x14ac:dyDescent="0.2">
      <c r="B56" s="5" t="s">
        <v>149</v>
      </c>
      <c r="C56" s="15">
        <f>SUM(D56:K56,C129:H129)</f>
        <v>10371</v>
      </c>
      <c r="D56" s="16">
        <v>530</v>
      </c>
      <c r="E56" s="16">
        <v>8</v>
      </c>
      <c r="F56" s="16">
        <v>213</v>
      </c>
      <c r="G56" s="27" t="s">
        <v>57</v>
      </c>
      <c r="H56" s="16">
        <v>993</v>
      </c>
      <c r="I56" s="16">
        <v>882</v>
      </c>
      <c r="J56" s="16">
        <v>43</v>
      </c>
      <c r="K56" s="16">
        <v>391</v>
      </c>
    </row>
    <row r="57" spans="2:11" x14ac:dyDescent="0.2">
      <c r="B57" s="5" t="s">
        <v>148</v>
      </c>
      <c r="C57" s="15">
        <f>SUM(D57:K57,C130:H130)</f>
        <v>1921</v>
      </c>
      <c r="D57" s="16">
        <v>409</v>
      </c>
      <c r="E57" s="16">
        <v>69</v>
      </c>
      <c r="F57" s="16">
        <v>4</v>
      </c>
      <c r="G57" s="16">
        <v>6</v>
      </c>
      <c r="H57" s="16">
        <v>236</v>
      </c>
      <c r="I57" s="16">
        <v>349</v>
      </c>
      <c r="J57" s="16">
        <v>2</v>
      </c>
      <c r="K57" s="16">
        <v>81</v>
      </c>
    </row>
    <row r="58" spans="2:11" x14ac:dyDescent="0.2">
      <c r="B58" s="5" t="s">
        <v>147</v>
      </c>
      <c r="C58" s="15">
        <f>SUM(D58:K58,C131:H131)</f>
        <v>1517</v>
      </c>
      <c r="D58" s="16">
        <v>227</v>
      </c>
      <c r="E58" s="16">
        <v>163</v>
      </c>
      <c r="F58" s="27" t="s">
        <v>57</v>
      </c>
      <c r="G58" s="16">
        <v>1</v>
      </c>
      <c r="H58" s="16">
        <v>175</v>
      </c>
      <c r="I58" s="16">
        <v>243</v>
      </c>
      <c r="J58" s="16">
        <v>3</v>
      </c>
      <c r="K58" s="16">
        <v>60</v>
      </c>
    </row>
    <row r="59" spans="2:11" x14ac:dyDescent="0.2">
      <c r="B59" s="5" t="s">
        <v>146</v>
      </c>
      <c r="C59" s="15">
        <f>SUM(D59:K59,C132:H132)</f>
        <v>6703</v>
      </c>
      <c r="D59" s="16">
        <v>733</v>
      </c>
      <c r="E59" s="16">
        <v>32</v>
      </c>
      <c r="F59" s="16">
        <v>29</v>
      </c>
      <c r="G59" s="16">
        <v>10</v>
      </c>
      <c r="H59" s="16">
        <v>1034</v>
      </c>
      <c r="I59" s="16">
        <v>1017</v>
      </c>
      <c r="J59" s="16">
        <v>17</v>
      </c>
      <c r="K59" s="16">
        <v>288</v>
      </c>
    </row>
    <row r="60" spans="2:11" x14ac:dyDescent="0.2">
      <c r="B60" s="5" t="s">
        <v>145</v>
      </c>
      <c r="C60" s="15">
        <f>SUM(D60:K60,C133:H133)</f>
        <v>2350</v>
      </c>
      <c r="D60" s="16">
        <v>350</v>
      </c>
      <c r="E60" s="16">
        <v>46</v>
      </c>
      <c r="F60" s="16">
        <v>91</v>
      </c>
      <c r="G60" s="16">
        <v>7</v>
      </c>
      <c r="H60" s="16">
        <v>291</v>
      </c>
      <c r="I60" s="16">
        <v>390</v>
      </c>
      <c r="J60" s="16">
        <v>5</v>
      </c>
      <c r="K60" s="16">
        <v>82</v>
      </c>
    </row>
    <row r="61" spans="2:11" x14ac:dyDescent="0.2">
      <c r="B61" s="5" t="s">
        <v>144</v>
      </c>
      <c r="C61" s="15">
        <f>SUM(D61:K61,C134:H134)</f>
        <v>2847</v>
      </c>
      <c r="D61" s="16">
        <v>294</v>
      </c>
      <c r="E61" s="16">
        <v>97</v>
      </c>
      <c r="F61" s="16">
        <v>213</v>
      </c>
      <c r="G61" s="16">
        <v>6</v>
      </c>
      <c r="H61" s="16">
        <v>405</v>
      </c>
      <c r="I61" s="16">
        <v>454</v>
      </c>
      <c r="J61" s="16">
        <v>7</v>
      </c>
      <c r="K61" s="16">
        <v>111</v>
      </c>
    </row>
    <row r="62" spans="2:11" x14ac:dyDescent="0.2">
      <c r="B62" s="5" t="s">
        <v>143</v>
      </c>
      <c r="C62" s="15">
        <f>SUM(D62:K62,C135:H135)</f>
        <v>6976</v>
      </c>
      <c r="D62" s="16">
        <v>369</v>
      </c>
      <c r="E62" s="16">
        <v>40</v>
      </c>
      <c r="F62" s="16">
        <v>626</v>
      </c>
      <c r="G62" s="16">
        <v>1</v>
      </c>
      <c r="H62" s="16">
        <v>703</v>
      </c>
      <c r="I62" s="16">
        <v>497</v>
      </c>
      <c r="J62" s="16">
        <v>37</v>
      </c>
      <c r="K62" s="16">
        <v>379</v>
      </c>
    </row>
    <row r="63" spans="2:11" x14ac:dyDescent="0.2">
      <c r="C63" s="11"/>
    </row>
    <row r="64" spans="2:11" x14ac:dyDescent="0.2">
      <c r="B64" s="5" t="s">
        <v>142</v>
      </c>
      <c r="C64" s="15">
        <f>SUM(D64:K64,C137:H137)</f>
        <v>9546</v>
      </c>
      <c r="D64" s="16">
        <v>494</v>
      </c>
      <c r="E64" s="16">
        <v>98</v>
      </c>
      <c r="F64" s="16">
        <v>460</v>
      </c>
      <c r="G64" s="27" t="s">
        <v>57</v>
      </c>
      <c r="H64" s="16">
        <v>833</v>
      </c>
      <c r="I64" s="16">
        <v>856</v>
      </c>
      <c r="J64" s="16">
        <v>33</v>
      </c>
      <c r="K64" s="16">
        <v>461</v>
      </c>
    </row>
    <row r="65" spans="1:11" x14ac:dyDescent="0.2">
      <c r="B65" s="5" t="s">
        <v>141</v>
      </c>
      <c r="C65" s="15">
        <f>SUM(D65:K65,C138:H138)</f>
        <v>1725</v>
      </c>
      <c r="D65" s="16">
        <v>10</v>
      </c>
      <c r="E65" s="16">
        <v>3</v>
      </c>
      <c r="F65" s="16">
        <v>230</v>
      </c>
      <c r="G65" s="16">
        <v>1</v>
      </c>
      <c r="H65" s="16">
        <v>159</v>
      </c>
      <c r="I65" s="16">
        <v>167</v>
      </c>
      <c r="J65" s="16">
        <v>9</v>
      </c>
      <c r="K65" s="16">
        <v>80</v>
      </c>
    </row>
    <row r="66" spans="1:11" x14ac:dyDescent="0.2">
      <c r="B66" s="5" t="s">
        <v>140</v>
      </c>
      <c r="C66" s="15">
        <f>SUM(D66:K66,C139:H139)</f>
        <v>2692</v>
      </c>
      <c r="D66" s="16">
        <v>119</v>
      </c>
      <c r="E66" s="16">
        <v>36</v>
      </c>
      <c r="F66" s="16">
        <v>186</v>
      </c>
      <c r="G66" s="27" t="s">
        <v>57</v>
      </c>
      <c r="H66" s="16">
        <v>327</v>
      </c>
      <c r="I66" s="16">
        <v>300</v>
      </c>
      <c r="J66" s="16">
        <v>19</v>
      </c>
      <c r="K66" s="16">
        <v>151</v>
      </c>
    </row>
    <row r="67" spans="1:11" x14ac:dyDescent="0.2">
      <c r="B67" s="5" t="s">
        <v>139</v>
      </c>
      <c r="C67" s="15">
        <f>SUM(D67:K67,C140:H140)</f>
        <v>1583</v>
      </c>
      <c r="D67" s="16">
        <v>108</v>
      </c>
      <c r="E67" s="16">
        <v>93</v>
      </c>
      <c r="F67" s="16">
        <v>7</v>
      </c>
      <c r="G67" s="27" t="s">
        <v>57</v>
      </c>
      <c r="H67" s="16">
        <v>281</v>
      </c>
      <c r="I67" s="16">
        <v>163</v>
      </c>
      <c r="J67" s="16">
        <v>8</v>
      </c>
      <c r="K67" s="16">
        <v>89</v>
      </c>
    </row>
    <row r="68" spans="1:11" x14ac:dyDescent="0.2">
      <c r="B68" s="5" t="s">
        <v>138</v>
      </c>
      <c r="C68" s="15">
        <f>SUM(D68:K68,C141:H141)</f>
        <v>793</v>
      </c>
      <c r="D68" s="16">
        <v>44</v>
      </c>
      <c r="E68" s="16">
        <v>65</v>
      </c>
      <c r="F68" s="16">
        <v>1</v>
      </c>
      <c r="G68" s="16">
        <v>5</v>
      </c>
      <c r="H68" s="16">
        <v>111</v>
      </c>
      <c r="I68" s="16">
        <v>61</v>
      </c>
      <c r="J68" s="16">
        <v>9</v>
      </c>
      <c r="K68" s="16">
        <v>57</v>
      </c>
    </row>
    <row r="69" spans="1:11" x14ac:dyDescent="0.2">
      <c r="B69" s="5" t="s">
        <v>137</v>
      </c>
      <c r="C69" s="15">
        <f>SUM(D69:K69,C142:H142)</f>
        <v>1738</v>
      </c>
      <c r="D69" s="16">
        <v>98</v>
      </c>
      <c r="E69" s="16">
        <v>133</v>
      </c>
      <c r="F69" s="27" t="s">
        <v>57</v>
      </c>
      <c r="G69" s="16">
        <v>1</v>
      </c>
      <c r="H69" s="16">
        <v>280</v>
      </c>
      <c r="I69" s="16">
        <v>136</v>
      </c>
      <c r="J69" s="16">
        <v>1</v>
      </c>
      <c r="K69" s="16">
        <v>59</v>
      </c>
    </row>
    <row r="70" spans="1:11" x14ac:dyDescent="0.2">
      <c r="B70" s="5" t="s">
        <v>136</v>
      </c>
      <c r="C70" s="15">
        <f>SUM(D70:K70,C143:H143)</f>
        <v>222</v>
      </c>
      <c r="D70" s="16">
        <v>5</v>
      </c>
      <c r="E70" s="16">
        <v>13</v>
      </c>
      <c r="F70" s="27" t="s">
        <v>57</v>
      </c>
      <c r="G70" s="27" t="s">
        <v>57</v>
      </c>
      <c r="H70" s="16">
        <v>61</v>
      </c>
      <c r="I70" s="16">
        <v>8</v>
      </c>
      <c r="J70" s="27" t="s">
        <v>57</v>
      </c>
      <c r="K70" s="16">
        <v>11</v>
      </c>
    </row>
    <row r="71" spans="1:11" ht="18" thickBot="1" x14ac:dyDescent="0.25">
      <c r="B71" s="7"/>
      <c r="C71" s="30"/>
      <c r="D71" s="19"/>
      <c r="E71" s="19"/>
      <c r="F71" s="19"/>
      <c r="G71" s="19"/>
      <c r="H71" s="19"/>
      <c r="I71" s="19"/>
      <c r="J71" s="19"/>
      <c r="K71" s="19"/>
    </row>
    <row r="72" spans="1:11" x14ac:dyDescent="0.2">
      <c r="C72" s="5" t="s">
        <v>21</v>
      </c>
    </row>
    <row r="73" spans="1:11" x14ac:dyDescent="0.2">
      <c r="A73" s="5"/>
    </row>
    <row r="74" spans="1:11" x14ac:dyDescent="0.2">
      <c r="A74" s="5"/>
    </row>
    <row r="79" spans="1:11" x14ac:dyDescent="0.2">
      <c r="E79" s="1" t="s">
        <v>221</v>
      </c>
    </row>
    <row r="80" spans="1:11" ht="18" thickBot="1" x14ac:dyDescent="0.25">
      <c r="B80" s="7"/>
      <c r="C80" s="7"/>
      <c r="D80" s="7"/>
      <c r="E80" s="7"/>
      <c r="F80" s="8" t="s">
        <v>190</v>
      </c>
      <c r="G80" s="7"/>
      <c r="H80" s="7"/>
      <c r="I80" s="7"/>
      <c r="J80" s="7"/>
      <c r="K80" s="38" t="s">
        <v>133</v>
      </c>
    </row>
    <row r="81" spans="2:11" x14ac:dyDescent="0.2">
      <c r="C81" s="25"/>
      <c r="D81" s="10"/>
      <c r="E81" s="10"/>
      <c r="F81" s="10"/>
      <c r="G81" s="10"/>
      <c r="H81" s="10"/>
      <c r="I81" s="11"/>
      <c r="J81" s="11"/>
      <c r="K81" s="11"/>
    </row>
    <row r="82" spans="2:11" x14ac:dyDescent="0.2">
      <c r="C82" s="12" t="s">
        <v>220</v>
      </c>
      <c r="D82" s="11"/>
      <c r="E82" s="11"/>
      <c r="F82" s="11"/>
      <c r="G82" s="11"/>
      <c r="H82" s="11"/>
      <c r="I82" s="9" t="s">
        <v>219</v>
      </c>
      <c r="J82" s="9" t="s">
        <v>219</v>
      </c>
      <c r="K82" s="9" t="s">
        <v>219</v>
      </c>
    </row>
    <row r="83" spans="2:11" x14ac:dyDescent="0.2">
      <c r="C83" s="12" t="s">
        <v>218</v>
      </c>
      <c r="D83" s="12" t="s">
        <v>217</v>
      </c>
      <c r="E83" s="12" t="s">
        <v>216</v>
      </c>
      <c r="F83" s="12" t="s">
        <v>215</v>
      </c>
      <c r="G83" s="12" t="s">
        <v>214</v>
      </c>
      <c r="H83" s="12" t="s">
        <v>213</v>
      </c>
      <c r="I83" s="9" t="s">
        <v>212</v>
      </c>
      <c r="J83" s="9" t="s">
        <v>211</v>
      </c>
      <c r="K83" s="9" t="s">
        <v>210</v>
      </c>
    </row>
    <row r="84" spans="2:11" x14ac:dyDescent="0.2">
      <c r="B84" s="10"/>
      <c r="C84" s="13" t="s">
        <v>209</v>
      </c>
      <c r="D84" s="13" t="s">
        <v>208</v>
      </c>
      <c r="E84" s="25"/>
      <c r="F84" s="25"/>
      <c r="G84" s="25"/>
      <c r="H84" s="25"/>
      <c r="I84" s="25"/>
      <c r="J84" s="25"/>
      <c r="K84" s="25"/>
    </row>
    <row r="85" spans="2:11" x14ac:dyDescent="0.2">
      <c r="C85" s="11"/>
    </row>
    <row r="86" spans="2:11" x14ac:dyDescent="0.2">
      <c r="B86" s="39" t="s">
        <v>207</v>
      </c>
      <c r="C86" s="2">
        <f>SUM(C88:C143)</f>
        <v>111016</v>
      </c>
      <c r="D86" s="4">
        <f>SUM(D88:D143)</f>
        <v>15324</v>
      </c>
      <c r="E86" s="4">
        <f>SUM(E88:E143)</f>
        <v>3753</v>
      </c>
      <c r="F86" s="4">
        <f>SUM(F88:F143)</f>
        <v>125910</v>
      </c>
      <c r="G86" s="4">
        <f>SUM(G88:G143)</f>
        <v>20484</v>
      </c>
      <c r="H86" s="4">
        <f>SUM(H88:H143)</f>
        <v>3372</v>
      </c>
      <c r="I86" s="4">
        <f>SUM(I88:I143)</f>
        <v>60823</v>
      </c>
      <c r="J86" s="4">
        <f>SUM(J88:J143)</f>
        <v>146920</v>
      </c>
      <c r="K86" s="4">
        <f>SUM(K88:K143)</f>
        <v>310469</v>
      </c>
    </row>
    <row r="87" spans="2:11" x14ac:dyDescent="0.2">
      <c r="C87" s="28"/>
      <c r="D87" s="16"/>
      <c r="E87" s="16"/>
      <c r="F87" s="16"/>
      <c r="G87" s="16"/>
      <c r="H87" s="16"/>
      <c r="I87" s="42"/>
      <c r="J87" s="42"/>
      <c r="K87" s="42"/>
    </row>
    <row r="88" spans="2:11" x14ac:dyDescent="0.2">
      <c r="B88" s="5" t="s">
        <v>185</v>
      </c>
      <c r="C88" s="28">
        <v>46010</v>
      </c>
      <c r="D88" s="16">
        <v>7331</v>
      </c>
      <c r="E88" s="16">
        <v>2115</v>
      </c>
      <c r="F88" s="16">
        <v>45603</v>
      </c>
      <c r="G88" s="16">
        <v>7177</v>
      </c>
      <c r="H88" s="16">
        <v>2927</v>
      </c>
      <c r="I88" s="17">
        <f>SUM(D15:F15)</f>
        <v>5539</v>
      </c>
      <c r="J88" s="17">
        <f>SUM(G15:I15)</f>
        <v>57204</v>
      </c>
      <c r="K88" s="17">
        <f>SUM(J15:K15,C88:G88)</f>
        <v>122652</v>
      </c>
    </row>
    <row r="89" spans="2:11" x14ac:dyDescent="0.2">
      <c r="B89" s="5" t="s">
        <v>184</v>
      </c>
      <c r="C89" s="28">
        <v>4627</v>
      </c>
      <c r="D89" s="16">
        <v>692</v>
      </c>
      <c r="E89" s="16">
        <v>108</v>
      </c>
      <c r="F89" s="16">
        <v>5332</v>
      </c>
      <c r="G89" s="16">
        <v>830</v>
      </c>
      <c r="H89" s="16">
        <v>34</v>
      </c>
      <c r="I89" s="17">
        <f>SUM(D16:F16)</f>
        <v>1078</v>
      </c>
      <c r="J89" s="17">
        <f>SUM(G16:I16)</f>
        <v>8603</v>
      </c>
      <c r="K89" s="17">
        <f>SUM(J16:K16,C89:G89)</f>
        <v>12808</v>
      </c>
    </row>
    <row r="90" spans="2:11" x14ac:dyDescent="0.2">
      <c r="B90" s="5" t="s">
        <v>183</v>
      </c>
      <c r="C90" s="28">
        <v>5368</v>
      </c>
      <c r="D90" s="16">
        <v>985</v>
      </c>
      <c r="E90" s="16">
        <v>236</v>
      </c>
      <c r="F90" s="16">
        <v>6285</v>
      </c>
      <c r="G90" s="16">
        <v>1075</v>
      </c>
      <c r="H90" s="16">
        <v>86</v>
      </c>
      <c r="I90" s="17">
        <f>SUM(D17:F17)</f>
        <v>1988</v>
      </c>
      <c r="J90" s="17">
        <f>SUM(G17:I17)</f>
        <v>6400</v>
      </c>
      <c r="K90" s="17">
        <f>SUM(J17:K17,C90:G90)</f>
        <v>15901</v>
      </c>
    </row>
    <row r="91" spans="2:11" x14ac:dyDescent="0.2">
      <c r="B91" s="5" t="s">
        <v>182</v>
      </c>
      <c r="C91" s="28">
        <v>2995</v>
      </c>
      <c r="D91" s="16">
        <v>382</v>
      </c>
      <c r="E91" s="16">
        <v>51</v>
      </c>
      <c r="F91" s="16">
        <v>3115</v>
      </c>
      <c r="G91" s="16">
        <v>570</v>
      </c>
      <c r="H91" s="16">
        <v>15</v>
      </c>
      <c r="I91" s="17">
        <f>SUM(D18:F18)</f>
        <v>2888</v>
      </c>
      <c r="J91" s="17">
        <f>SUM(G18:I18)</f>
        <v>6030</v>
      </c>
      <c r="K91" s="17">
        <f>SUM(J18:K18,C91:G91)</f>
        <v>7919</v>
      </c>
    </row>
    <row r="92" spans="2:11" x14ac:dyDescent="0.2">
      <c r="B92" s="5" t="s">
        <v>181</v>
      </c>
      <c r="C92" s="28">
        <v>3185</v>
      </c>
      <c r="D92" s="16">
        <v>334</v>
      </c>
      <c r="E92" s="16">
        <v>49</v>
      </c>
      <c r="F92" s="16">
        <v>2917</v>
      </c>
      <c r="G92" s="16">
        <v>565</v>
      </c>
      <c r="H92" s="16">
        <v>8</v>
      </c>
      <c r="I92" s="17">
        <f>SUM(D19:F19)</f>
        <v>2017</v>
      </c>
      <c r="J92" s="17">
        <f>SUM(G19:I19)</f>
        <v>3332</v>
      </c>
      <c r="K92" s="17">
        <f>SUM(J19:K19,C92:G92)</f>
        <v>7745</v>
      </c>
    </row>
    <row r="93" spans="2:11" x14ac:dyDescent="0.2">
      <c r="B93" s="5" t="s">
        <v>180</v>
      </c>
      <c r="C93" s="28">
        <v>8863</v>
      </c>
      <c r="D93" s="16">
        <v>997</v>
      </c>
      <c r="E93" s="16">
        <v>223</v>
      </c>
      <c r="F93" s="16">
        <v>8978</v>
      </c>
      <c r="G93" s="16">
        <v>1011</v>
      </c>
      <c r="H93" s="16">
        <v>30</v>
      </c>
      <c r="I93" s="17">
        <f>SUM(D20:F20)</f>
        <v>5058</v>
      </c>
      <c r="J93" s="17">
        <f>SUM(G20:I20)</f>
        <v>7952</v>
      </c>
      <c r="K93" s="17">
        <f>SUM(J20:K20,C93:G93)</f>
        <v>22132</v>
      </c>
    </row>
    <row r="94" spans="2:11" x14ac:dyDescent="0.2">
      <c r="B94" s="5" t="s">
        <v>179</v>
      </c>
      <c r="C94" s="28">
        <v>4818</v>
      </c>
      <c r="D94" s="16">
        <v>408</v>
      </c>
      <c r="E94" s="16">
        <v>63</v>
      </c>
      <c r="F94" s="16">
        <v>4337</v>
      </c>
      <c r="G94" s="16">
        <v>698</v>
      </c>
      <c r="H94" s="16">
        <v>47</v>
      </c>
      <c r="I94" s="17">
        <f>SUM(D21:F21)</f>
        <v>516</v>
      </c>
      <c r="J94" s="17">
        <f>SUM(G21:I21)</f>
        <v>3405</v>
      </c>
      <c r="K94" s="17">
        <f>SUM(J21:K21,C94:G94)</f>
        <v>11376</v>
      </c>
    </row>
    <row r="95" spans="2:11" x14ac:dyDescent="0.2">
      <c r="C95" s="11"/>
    </row>
    <row r="96" spans="2:11" x14ac:dyDescent="0.2">
      <c r="B96" s="5" t="s">
        <v>178</v>
      </c>
      <c r="C96" s="28">
        <v>1225</v>
      </c>
      <c r="D96" s="16">
        <v>177</v>
      </c>
      <c r="E96" s="16">
        <v>41</v>
      </c>
      <c r="F96" s="16">
        <v>1337</v>
      </c>
      <c r="G96" s="16">
        <v>264</v>
      </c>
      <c r="H96" s="16">
        <v>9</v>
      </c>
      <c r="I96" s="17">
        <f>SUM(D23:F23)</f>
        <v>2368</v>
      </c>
      <c r="J96" s="17">
        <f>SUM(G23:I23)</f>
        <v>2102</v>
      </c>
      <c r="K96" s="17">
        <f>SUM(J23:K23,C96:G96)</f>
        <v>3616</v>
      </c>
    </row>
    <row r="97" spans="2:11" x14ac:dyDescent="0.2">
      <c r="B97" s="5" t="s">
        <v>177</v>
      </c>
      <c r="C97" s="28">
        <v>725</v>
      </c>
      <c r="D97" s="16">
        <v>78</v>
      </c>
      <c r="E97" s="16">
        <v>15</v>
      </c>
      <c r="F97" s="16">
        <v>931</v>
      </c>
      <c r="G97" s="16">
        <v>179</v>
      </c>
      <c r="H97" s="16">
        <v>6</v>
      </c>
      <c r="I97" s="17">
        <f>SUM(D24:F24)</f>
        <v>542</v>
      </c>
      <c r="J97" s="17">
        <f>SUM(G24:I24)</f>
        <v>1762</v>
      </c>
      <c r="K97" s="17">
        <f>SUM(J24:K24,C97:G97)</f>
        <v>2208</v>
      </c>
    </row>
    <row r="98" spans="2:11" x14ac:dyDescent="0.2">
      <c r="B98" s="5" t="s">
        <v>176</v>
      </c>
      <c r="C98" s="28">
        <v>245</v>
      </c>
      <c r="D98" s="16">
        <v>23</v>
      </c>
      <c r="E98" s="16">
        <v>3</v>
      </c>
      <c r="F98" s="16">
        <v>476</v>
      </c>
      <c r="G98" s="16">
        <v>92</v>
      </c>
      <c r="H98" s="16">
        <v>2</v>
      </c>
      <c r="I98" s="17">
        <f>SUM(D25:F25)</f>
        <v>676</v>
      </c>
      <c r="J98" s="17">
        <f>SUM(G25:I25)</f>
        <v>706</v>
      </c>
      <c r="K98" s="17">
        <f>SUM(J25:K25,C98:G98)</f>
        <v>962</v>
      </c>
    </row>
    <row r="99" spans="2:11" x14ac:dyDescent="0.2">
      <c r="B99" s="5" t="s">
        <v>175</v>
      </c>
      <c r="C99" s="28">
        <v>1265</v>
      </c>
      <c r="D99" s="16">
        <v>201</v>
      </c>
      <c r="E99" s="16">
        <v>48</v>
      </c>
      <c r="F99" s="16">
        <v>1671</v>
      </c>
      <c r="G99" s="16">
        <v>284</v>
      </c>
      <c r="H99" s="16">
        <v>11</v>
      </c>
      <c r="I99" s="17">
        <f>SUM(D26:F26)</f>
        <v>1811</v>
      </c>
      <c r="J99" s="17">
        <f>SUM(G26:I26)</f>
        <v>1769</v>
      </c>
      <c r="K99" s="17">
        <f>SUM(J26:K26,C99:G99)</f>
        <v>4031</v>
      </c>
    </row>
    <row r="100" spans="2:11" x14ac:dyDescent="0.2">
      <c r="B100" s="5" t="s">
        <v>174</v>
      </c>
      <c r="C100" s="28">
        <v>1315</v>
      </c>
      <c r="D100" s="16">
        <v>213</v>
      </c>
      <c r="E100" s="16">
        <v>35</v>
      </c>
      <c r="F100" s="16">
        <v>1736</v>
      </c>
      <c r="G100" s="16">
        <v>340</v>
      </c>
      <c r="H100" s="16">
        <v>13</v>
      </c>
      <c r="I100" s="17">
        <f>SUM(D27:F27)</f>
        <v>2811</v>
      </c>
      <c r="J100" s="17">
        <f>SUM(G27:I27)</f>
        <v>1890</v>
      </c>
      <c r="K100" s="17">
        <f>SUM(J27:K27,C100:G100)</f>
        <v>4131</v>
      </c>
    </row>
    <row r="101" spans="2:11" x14ac:dyDescent="0.2">
      <c r="B101" s="5" t="s">
        <v>173</v>
      </c>
      <c r="C101" s="28">
        <v>771</v>
      </c>
      <c r="D101" s="16">
        <v>119</v>
      </c>
      <c r="E101" s="16">
        <v>24</v>
      </c>
      <c r="F101" s="16">
        <v>967</v>
      </c>
      <c r="G101" s="16">
        <v>195</v>
      </c>
      <c r="H101" s="16">
        <v>11</v>
      </c>
      <c r="I101" s="17">
        <f>SUM(D28:F28)</f>
        <v>1172</v>
      </c>
      <c r="J101" s="17">
        <f>SUM(G28:I28)</f>
        <v>1033</v>
      </c>
      <c r="K101" s="17">
        <f>SUM(J28:K28,C101:G101)</f>
        <v>2410</v>
      </c>
    </row>
    <row r="102" spans="2:11" x14ac:dyDescent="0.2">
      <c r="B102" s="5" t="s">
        <v>172</v>
      </c>
      <c r="C102" s="28">
        <v>510</v>
      </c>
      <c r="D102" s="16">
        <v>93</v>
      </c>
      <c r="E102" s="16">
        <v>5</v>
      </c>
      <c r="F102" s="16">
        <v>732</v>
      </c>
      <c r="G102" s="16">
        <v>214</v>
      </c>
      <c r="H102" s="16">
        <v>4</v>
      </c>
      <c r="I102" s="17">
        <f>SUM(D29:F29)</f>
        <v>1316</v>
      </c>
      <c r="J102" s="17">
        <f>SUM(G29:I29)</f>
        <v>985</v>
      </c>
      <c r="K102" s="17">
        <f>SUM(J29:K29,C102:G102)</f>
        <v>1819</v>
      </c>
    </row>
    <row r="103" spans="2:11" x14ac:dyDescent="0.2">
      <c r="B103" s="5" t="s">
        <v>171</v>
      </c>
      <c r="C103" s="28">
        <v>1659</v>
      </c>
      <c r="D103" s="16">
        <v>258</v>
      </c>
      <c r="E103" s="16">
        <v>47</v>
      </c>
      <c r="F103" s="16">
        <v>2300</v>
      </c>
      <c r="G103" s="16">
        <v>406</v>
      </c>
      <c r="H103" s="16">
        <v>7</v>
      </c>
      <c r="I103" s="17">
        <f>SUM(D30:F30)</f>
        <v>877</v>
      </c>
      <c r="J103" s="17">
        <f>SUM(G30:I30)</f>
        <v>3269</v>
      </c>
      <c r="K103" s="17">
        <f>SUM(J30:K30,C103:G103)</f>
        <v>5486</v>
      </c>
    </row>
    <row r="104" spans="2:11" x14ac:dyDescent="0.2">
      <c r="B104" s="5" t="s">
        <v>170</v>
      </c>
      <c r="C104" s="28">
        <v>4046</v>
      </c>
      <c r="D104" s="16">
        <v>636</v>
      </c>
      <c r="E104" s="16">
        <v>227</v>
      </c>
      <c r="F104" s="16">
        <v>4755</v>
      </c>
      <c r="G104" s="16">
        <v>875</v>
      </c>
      <c r="H104" s="16">
        <v>43</v>
      </c>
      <c r="I104" s="17">
        <f>SUM(D31:F31)</f>
        <v>1116</v>
      </c>
      <c r="J104" s="17">
        <f>SUM(G31:I31)</f>
        <v>6132</v>
      </c>
      <c r="K104" s="17">
        <f>SUM(J31:K31,C104:G104)</f>
        <v>12176</v>
      </c>
    </row>
    <row r="105" spans="2:11" x14ac:dyDescent="0.2">
      <c r="C105" s="11"/>
    </row>
    <row r="106" spans="2:11" x14ac:dyDescent="0.2">
      <c r="B106" s="5" t="s">
        <v>169</v>
      </c>
      <c r="C106" s="28">
        <v>1748</v>
      </c>
      <c r="D106" s="16">
        <v>235</v>
      </c>
      <c r="E106" s="16">
        <v>40</v>
      </c>
      <c r="F106" s="16">
        <v>2244</v>
      </c>
      <c r="G106" s="16">
        <v>445</v>
      </c>
      <c r="H106" s="16">
        <v>29</v>
      </c>
      <c r="I106" s="17">
        <f>SUM(D33:F33)</f>
        <v>2851</v>
      </c>
      <c r="J106" s="17">
        <f>SUM(G33:I33)</f>
        <v>3084</v>
      </c>
      <c r="K106" s="17">
        <f>SUM(J33:K33,C106:G106)</f>
        <v>5334</v>
      </c>
    </row>
    <row r="107" spans="2:11" x14ac:dyDescent="0.2">
      <c r="B107" s="5" t="s">
        <v>168</v>
      </c>
      <c r="C107" s="28">
        <v>1534</v>
      </c>
      <c r="D107" s="16">
        <v>203</v>
      </c>
      <c r="E107" s="16">
        <v>41</v>
      </c>
      <c r="F107" s="16">
        <v>1593</v>
      </c>
      <c r="G107" s="16">
        <v>284</v>
      </c>
      <c r="H107" s="16">
        <v>6</v>
      </c>
      <c r="I107" s="17">
        <f>SUM(D34:F34)</f>
        <v>415</v>
      </c>
      <c r="J107" s="17">
        <f>SUM(G34:I34)</f>
        <v>3180</v>
      </c>
      <c r="K107" s="17">
        <f>SUM(J34:K34,C107:G107)</f>
        <v>4151</v>
      </c>
    </row>
    <row r="108" spans="2:11" x14ac:dyDescent="0.2">
      <c r="B108" s="5" t="s">
        <v>167</v>
      </c>
      <c r="C108" s="28">
        <v>524</v>
      </c>
      <c r="D108" s="16">
        <v>59</v>
      </c>
      <c r="E108" s="16">
        <v>16</v>
      </c>
      <c r="F108" s="16">
        <v>568</v>
      </c>
      <c r="G108" s="16">
        <v>132</v>
      </c>
      <c r="H108" s="16">
        <v>2</v>
      </c>
      <c r="I108" s="17">
        <f>SUM(D35:F35)</f>
        <v>690</v>
      </c>
      <c r="J108" s="17">
        <f>SUM(G35:I35)</f>
        <v>866</v>
      </c>
      <c r="K108" s="17">
        <f>SUM(J35:K35,C108:G108)</f>
        <v>1605</v>
      </c>
    </row>
    <row r="109" spans="2:11" x14ac:dyDescent="0.2">
      <c r="B109" s="5" t="s">
        <v>166</v>
      </c>
      <c r="C109" s="28">
        <v>710</v>
      </c>
      <c r="D109" s="16">
        <v>33</v>
      </c>
      <c r="E109" s="16">
        <v>5</v>
      </c>
      <c r="F109" s="16">
        <v>1167</v>
      </c>
      <c r="G109" s="16">
        <v>123</v>
      </c>
      <c r="H109" s="16">
        <v>8</v>
      </c>
      <c r="I109" s="17">
        <f>SUM(D36:F36)</f>
        <v>236</v>
      </c>
      <c r="J109" s="17">
        <f>SUM(G36:I36)</f>
        <v>477</v>
      </c>
      <c r="K109" s="17">
        <f>SUM(J36:K36,C109:G109)</f>
        <v>2176</v>
      </c>
    </row>
    <row r="110" spans="2:11" x14ac:dyDescent="0.2">
      <c r="B110" s="5" t="s">
        <v>165</v>
      </c>
      <c r="C110" s="28">
        <v>39</v>
      </c>
      <c r="D110" s="16">
        <v>2</v>
      </c>
      <c r="E110" s="27" t="s">
        <v>57</v>
      </c>
      <c r="F110" s="16">
        <v>85</v>
      </c>
      <c r="G110" s="16">
        <v>34</v>
      </c>
      <c r="H110" s="16">
        <v>1</v>
      </c>
      <c r="I110" s="17">
        <f>SUM(D37:F37)</f>
        <v>45</v>
      </c>
      <c r="J110" s="17">
        <f>SUM(G37:I37)</f>
        <v>90</v>
      </c>
      <c r="K110" s="17">
        <f>SUM(J37:K37,C110:G110)</f>
        <v>168</v>
      </c>
    </row>
    <row r="111" spans="2:11" x14ac:dyDescent="0.2">
      <c r="C111" s="11"/>
    </row>
    <row r="112" spans="2:11" x14ac:dyDescent="0.2">
      <c r="B112" s="5" t="s">
        <v>164</v>
      </c>
      <c r="C112" s="28">
        <v>1824</v>
      </c>
      <c r="D112" s="16">
        <v>190</v>
      </c>
      <c r="E112" s="16">
        <v>21</v>
      </c>
      <c r="F112" s="16">
        <v>1556</v>
      </c>
      <c r="G112" s="16">
        <v>253</v>
      </c>
      <c r="H112" s="16">
        <v>5</v>
      </c>
      <c r="I112" s="17">
        <f>SUM(D39:F39)</f>
        <v>1155</v>
      </c>
      <c r="J112" s="17">
        <f>SUM(G39:I39)</f>
        <v>2057</v>
      </c>
      <c r="K112" s="17">
        <f>SUM(J39:K39,C112:G112)</f>
        <v>4233</v>
      </c>
    </row>
    <row r="113" spans="2:11" x14ac:dyDescent="0.2">
      <c r="B113" s="5" t="s">
        <v>163</v>
      </c>
      <c r="C113" s="28">
        <v>620</v>
      </c>
      <c r="D113" s="16">
        <v>55</v>
      </c>
      <c r="E113" s="16">
        <v>9</v>
      </c>
      <c r="F113" s="16">
        <v>707</v>
      </c>
      <c r="G113" s="16">
        <v>148</v>
      </c>
      <c r="H113" s="16">
        <v>1</v>
      </c>
      <c r="I113" s="17">
        <f>SUM(D40:F40)</f>
        <v>1290</v>
      </c>
      <c r="J113" s="17">
        <f>SUM(G40:I40)</f>
        <v>1368</v>
      </c>
      <c r="K113" s="17">
        <f>SUM(J40:K40,C113:G113)</f>
        <v>1724</v>
      </c>
    </row>
    <row r="114" spans="2:11" x14ac:dyDescent="0.2">
      <c r="B114" s="5" t="s">
        <v>162</v>
      </c>
      <c r="C114" s="28">
        <v>1114</v>
      </c>
      <c r="D114" s="16">
        <v>129</v>
      </c>
      <c r="E114" s="16">
        <v>25</v>
      </c>
      <c r="F114" s="16">
        <v>1407</v>
      </c>
      <c r="G114" s="16">
        <v>237</v>
      </c>
      <c r="H114" s="16">
        <v>4</v>
      </c>
      <c r="I114" s="17">
        <f>SUM(D41:F41)</f>
        <v>2226</v>
      </c>
      <c r="J114" s="17">
        <f>SUM(G41:I41)</f>
        <v>1660</v>
      </c>
      <c r="K114" s="17">
        <f>SUM(J41:K41,C114:G114)</f>
        <v>3235</v>
      </c>
    </row>
    <row r="115" spans="2:11" x14ac:dyDescent="0.2">
      <c r="B115" s="5" t="s">
        <v>161</v>
      </c>
      <c r="C115" s="28">
        <v>628</v>
      </c>
      <c r="D115" s="16">
        <v>65</v>
      </c>
      <c r="E115" s="16">
        <v>18</v>
      </c>
      <c r="F115" s="16">
        <v>949</v>
      </c>
      <c r="G115" s="16">
        <v>172</v>
      </c>
      <c r="H115" s="16">
        <v>7</v>
      </c>
      <c r="I115" s="17">
        <f>SUM(D42:F42)</f>
        <v>2525</v>
      </c>
      <c r="J115" s="17">
        <f>SUM(G42:I42)</f>
        <v>969</v>
      </c>
      <c r="K115" s="17">
        <f>SUM(J42:K42,C115:G115)</f>
        <v>2069</v>
      </c>
    </row>
    <row r="116" spans="2:11" x14ac:dyDescent="0.2">
      <c r="B116" s="5" t="s">
        <v>160</v>
      </c>
      <c r="C116" s="28">
        <v>349</v>
      </c>
      <c r="D116" s="16">
        <v>31</v>
      </c>
      <c r="E116" s="16">
        <v>4</v>
      </c>
      <c r="F116" s="16">
        <v>500</v>
      </c>
      <c r="G116" s="16">
        <v>161</v>
      </c>
      <c r="H116" s="16">
        <v>1</v>
      </c>
      <c r="I116" s="17">
        <f>SUM(D43:F43)</f>
        <v>703</v>
      </c>
      <c r="J116" s="17">
        <f>SUM(G43:I43)</f>
        <v>876</v>
      </c>
      <c r="K116" s="17">
        <f>SUM(J43:K43,C116:G116)</f>
        <v>1139</v>
      </c>
    </row>
    <row r="117" spans="2:11" x14ac:dyDescent="0.2">
      <c r="C117" s="11"/>
    </row>
    <row r="118" spans="2:11" x14ac:dyDescent="0.2">
      <c r="B118" s="5" t="s">
        <v>159</v>
      </c>
      <c r="C118" s="28">
        <v>759</v>
      </c>
      <c r="D118" s="16">
        <v>143</v>
      </c>
      <c r="E118" s="16">
        <v>16</v>
      </c>
      <c r="F118" s="16">
        <v>1252</v>
      </c>
      <c r="G118" s="16">
        <v>249</v>
      </c>
      <c r="H118" s="16">
        <v>2</v>
      </c>
      <c r="I118" s="17">
        <f>SUM(D45:F45)</f>
        <v>389</v>
      </c>
      <c r="J118" s="17">
        <f>SUM(G45:I45)</f>
        <v>960</v>
      </c>
      <c r="K118" s="17">
        <f>SUM(J45:K45,C118:G118)</f>
        <v>2644</v>
      </c>
    </row>
    <row r="119" spans="2:11" x14ac:dyDescent="0.2">
      <c r="B119" s="5" t="s">
        <v>158</v>
      </c>
      <c r="C119" s="28">
        <v>430</v>
      </c>
      <c r="D119" s="16">
        <v>99</v>
      </c>
      <c r="E119" s="16">
        <v>7</v>
      </c>
      <c r="F119" s="16">
        <v>804</v>
      </c>
      <c r="G119" s="16">
        <v>171</v>
      </c>
      <c r="H119" s="16">
        <v>5</v>
      </c>
      <c r="I119" s="17">
        <f>SUM(D46:F46)</f>
        <v>1110</v>
      </c>
      <c r="J119" s="17">
        <f>SUM(G46:I46)</f>
        <v>669</v>
      </c>
      <c r="K119" s="17">
        <f>SUM(J46:K46,C119:G119)</f>
        <v>1694</v>
      </c>
    </row>
    <row r="120" spans="2:11" x14ac:dyDescent="0.2">
      <c r="B120" s="5" t="s">
        <v>157</v>
      </c>
      <c r="C120" s="28">
        <v>625</v>
      </c>
      <c r="D120" s="16">
        <v>57</v>
      </c>
      <c r="E120" s="16">
        <v>9</v>
      </c>
      <c r="F120" s="16">
        <v>836</v>
      </c>
      <c r="G120" s="16">
        <v>139</v>
      </c>
      <c r="H120" s="16">
        <v>2</v>
      </c>
      <c r="I120" s="17">
        <f>SUM(D47:F47)</f>
        <v>756</v>
      </c>
      <c r="J120" s="17">
        <f>SUM(G47:I47)</f>
        <v>1145</v>
      </c>
      <c r="K120" s="17">
        <f>SUM(J47:K47,C120:G120)</f>
        <v>1859</v>
      </c>
    </row>
    <row r="121" spans="2:11" x14ac:dyDescent="0.2">
      <c r="B121" s="5" t="s">
        <v>156</v>
      </c>
      <c r="C121" s="28">
        <v>357</v>
      </c>
      <c r="D121" s="16">
        <v>76</v>
      </c>
      <c r="E121" s="16">
        <v>3</v>
      </c>
      <c r="F121" s="16">
        <v>739</v>
      </c>
      <c r="G121" s="16">
        <v>150</v>
      </c>
      <c r="H121" s="27" t="s">
        <v>57</v>
      </c>
      <c r="I121" s="17">
        <f>SUM(D48:F48)</f>
        <v>1270</v>
      </c>
      <c r="J121" s="17">
        <f>SUM(G48:I48)</f>
        <v>820</v>
      </c>
      <c r="K121" s="17">
        <f>SUM(J48:K48,C121:G121)</f>
        <v>1471</v>
      </c>
    </row>
    <row r="122" spans="2:11" x14ac:dyDescent="0.2">
      <c r="B122" s="5" t="s">
        <v>155</v>
      </c>
      <c r="C122" s="28">
        <v>104</v>
      </c>
      <c r="D122" s="16">
        <v>13</v>
      </c>
      <c r="E122" s="27" t="s">
        <v>57</v>
      </c>
      <c r="F122" s="16">
        <v>336</v>
      </c>
      <c r="G122" s="16">
        <v>82</v>
      </c>
      <c r="H122" s="16">
        <v>4</v>
      </c>
      <c r="I122" s="17">
        <f>SUM(D49:F49)</f>
        <v>372</v>
      </c>
      <c r="J122" s="17">
        <f>SUM(G49:I49)</f>
        <v>270</v>
      </c>
      <c r="K122" s="17">
        <f>SUM(J49:K49,C122:G122)</f>
        <v>597</v>
      </c>
    </row>
    <row r="123" spans="2:11" x14ac:dyDescent="0.2">
      <c r="B123" s="5" t="s">
        <v>154</v>
      </c>
      <c r="C123" s="28">
        <v>110</v>
      </c>
      <c r="D123" s="16">
        <v>3</v>
      </c>
      <c r="E123" s="27" t="s">
        <v>57</v>
      </c>
      <c r="F123" s="16">
        <v>250</v>
      </c>
      <c r="G123" s="16">
        <v>87</v>
      </c>
      <c r="H123" s="27" t="s">
        <v>57</v>
      </c>
      <c r="I123" s="17">
        <f>SUM(D50:F50)</f>
        <v>330</v>
      </c>
      <c r="J123" s="17">
        <f>SUM(G50:I50)</f>
        <v>315</v>
      </c>
      <c r="K123" s="17">
        <f>SUM(J50:K50,C123:G123)</f>
        <v>509</v>
      </c>
    </row>
    <row r="124" spans="2:11" x14ac:dyDescent="0.2">
      <c r="B124" s="5" t="s">
        <v>153</v>
      </c>
      <c r="C124" s="28">
        <v>274</v>
      </c>
      <c r="D124" s="16">
        <v>26</v>
      </c>
      <c r="E124" s="16">
        <v>3</v>
      </c>
      <c r="F124" s="16">
        <v>536</v>
      </c>
      <c r="G124" s="16">
        <v>114</v>
      </c>
      <c r="H124" s="27" t="s">
        <v>57</v>
      </c>
      <c r="I124" s="17">
        <f>SUM(D51:F51)</f>
        <v>576</v>
      </c>
      <c r="J124" s="17">
        <f>SUM(G51:I51)</f>
        <v>748</v>
      </c>
      <c r="K124" s="17">
        <f>SUM(J51:K51,C124:G124)</f>
        <v>1030</v>
      </c>
    </row>
    <row r="125" spans="2:11" x14ac:dyDescent="0.2">
      <c r="B125" s="5" t="s">
        <v>152</v>
      </c>
      <c r="C125" s="28">
        <v>265</v>
      </c>
      <c r="D125" s="16">
        <v>20</v>
      </c>
      <c r="E125" s="27" t="s">
        <v>57</v>
      </c>
      <c r="F125" s="16">
        <v>400</v>
      </c>
      <c r="G125" s="16">
        <v>90</v>
      </c>
      <c r="H125" s="16">
        <v>2</v>
      </c>
      <c r="I125" s="17">
        <f>SUM(D52:F52)</f>
        <v>2146</v>
      </c>
      <c r="J125" s="17">
        <f>SUM(G52:I52)</f>
        <v>780</v>
      </c>
      <c r="K125" s="17">
        <f>SUM(J52:K52,C125:G125)</f>
        <v>873</v>
      </c>
    </row>
    <row r="126" spans="2:11" x14ac:dyDescent="0.2">
      <c r="B126" s="5" t="s">
        <v>151</v>
      </c>
      <c r="C126" s="28">
        <v>748</v>
      </c>
      <c r="D126" s="16">
        <v>57</v>
      </c>
      <c r="E126" s="16">
        <v>17</v>
      </c>
      <c r="F126" s="16">
        <v>753</v>
      </c>
      <c r="G126" s="16">
        <v>137</v>
      </c>
      <c r="H126" s="16">
        <v>1</v>
      </c>
      <c r="I126" s="17">
        <f>SUM(D53:F53)</f>
        <v>1220</v>
      </c>
      <c r="J126" s="17">
        <f>SUM(G53:I53)</f>
        <v>1228</v>
      </c>
      <c r="K126" s="17">
        <f>SUM(J53:K53,C126:G126)</f>
        <v>1872</v>
      </c>
    </row>
    <row r="127" spans="2:11" x14ac:dyDescent="0.2">
      <c r="B127" s="5" t="s">
        <v>150</v>
      </c>
      <c r="C127" s="28">
        <v>659</v>
      </c>
      <c r="D127" s="16">
        <v>62</v>
      </c>
      <c r="E127" s="16">
        <v>5</v>
      </c>
      <c r="F127" s="16">
        <v>873</v>
      </c>
      <c r="G127" s="16">
        <v>153</v>
      </c>
      <c r="H127" s="16">
        <v>6</v>
      </c>
      <c r="I127" s="17">
        <f>SUM(D54:F54)</f>
        <v>1999</v>
      </c>
      <c r="J127" s="17">
        <f>SUM(G54:I54)</f>
        <v>1334</v>
      </c>
      <c r="K127" s="17">
        <f>SUM(J54:K54,C127:G127)</f>
        <v>1959</v>
      </c>
    </row>
    <row r="128" spans="2:11" x14ac:dyDescent="0.2">
      <c r="C128" s="11"/>
    </row>
    <row r="129" spans="2:11" x14ac:dyDescent="0.2">
      <c r="B129" s="5" t="s">
        <v>149</v>
      </c>
      <c r="C129" s="28">
        <v>2160</v>
      </c>
      <c r="D129" s="16">
        <v>144</v>
      </c>
      <c r="E129" s="16">
        <v>92</v>
      </c>
      <c r="F129" s="16">
        <v>4646</v>
      </c>
      <c r="G129" s="16">
        <v>268</v>
      </c>
      <c r="H129" s="16">
        <v>1</v>
      </c>
      <c r="I129" s="17">
        <f>SUM(D56:F56)</f>
        <v>751</v>
      </c>
      <c r="J129" s="17">
        <f>SUM(G56:I56)</f>
        <v>1875</v>
      </c>
      <c r="K129" s="17">
        <f>SUM(J56:K56,C129:G129)</f>
        <v>7744</v>
      </c>
    </row>
    <row r="130" spans="2:11" x14ac:dyDescent="0.2">
      <c r="B130" s="5" t="s">
        <v>148</v>
      </c>
      <c r="C130" s="28">
        <v>201</v>
      </c>
      <c r="D130" s="16">
        <v>9</v>
      </c>
      <c r="E130" s="16">
        <v>5</v>
      </c>
      <c r="F130" s="16">
        <v>472</v>
      </c>
      <c r="G130" s="16">
        <v>76</v>
      </c>
      <c r="H130" s="16">
        <v>2</v>
      </c>
      <c r="I130" s="17">
        <f>SUM(D57:F57)</f>
        <v>482</v>
      </c>
      <c r="J130" s="17">
        <f>SUM(G57:I57)</f>
        <v>591</v>
      </c>
      <c r="K130" s="17">
        <f>SUM(J57:K57,C130:G130)</f>
        <v>846</v>
      </c>
    </row>
    <row r="131" spans="2:11" x14ac:dyDescent="0.2">
      <c r="B131" s="5" t="s">
        <v>147</v>
      </c>
      <c r="C131" s="28">
        <v>181</v>
      </c>
      <c r="D131" s="16">
        <v>23</v>
      </c>
      <c r="E131" s="16">
        <v>1</v>
      </c>
      <c r="F131" s="16">
        <v>359</v>
      </c>
      <c r="G131" s="16">
        <v>81</v>
      </c>
      <c r="H131" s="27" t="s">
        <v>57</v>
      </c>
      <c r="I131" s="17">
        <f>SUM(D58:F58)</f>
        <v>390</v>
      </c>
      <c r="J131" s="17">
        <f>SUM(G58:I58)</f>
        <v>419</v>
      </c>
      <c r="K131" s="17">
        <f>SUM(J58:K58,C131:G131)</f>
        <v>708</v>
      </c>
    </row>
    <row r="132" spans="2:11" x14ac:dyDescent="0.2">
      <c r="B132" s="5" t="s">
        <v>146</v>
      </c>
      <c r="C132" s="28">
        <v>1148</v>
      </c>
      <c r="D132" s="16">
        <v>129</v>
      </c>
      <c r="E132" s="16">
        <v>40</v>
      </c>
      <c r="F132" s="16">
        <v>1951</v>
      </c>
      <c r="G132" s="16">
        <v>268</v>
      </c>
      <c r="H132" s="16">
        <v>7</v>
      </c>
      <c r="I132" s="17">
        <f>SUM(D59:F59)</f>
        <v>794</v>
      </c>
      <c r="J132" s="17">
        <f>SUM(G59:I59)</f>
        <v>2061</v>
      </c>
      <c r="K132" s="17">
        <f>SUM(J59:K59,C132:G132)</f>
        <v>3841</v>
      </c>
    </row>
    <row r="133" spans="2:11" x14ac:dyDescent="0.2">
      <c r="B133" s="5" t="s">
        <v>145</v>
      </c>
      <c r="C133" s="28">
        <v>344</v>
      </c>
      <c r="D133" s="16">
        <v>29</v>
      </c>
      <c r="E133" s="16">
        <v>6</v>
      </c>
      <c r="F133" s="16">
        <v>590</v>
      </c>
      <c r="G133" s="16">
        <v>119</v>
      </c>
      <c r="H133" s="27" t="s">
        <v>57</v>
      </c>
      <c r="I133" s="17">
        <f>SUM(D60:F60)</f>
        <v>487</v>
      </c>
      <c r="J133" s="17">
        <f>SUM(G60:I60)</f>
        <v>688</v>
      </c>
      <c r="K133" s="17">
        <f>SUM(J60:K60,C133:G133)</f>
        <v>1175</v>
      </c>
    </row>
    <row r="134" spans="2:11" x14ac:dyDescent="0.2">
      <c r="B134" s="5" t="s">
        <v>144</v>
      </c>
      <c r="C134" s="28">
        <v>379</v>
      </c>
      <c r="D134" s="16">
        <v>32</v>
      </c>
      <c r="E134" s="16">
        <v>15</v>
      </c>
      <c r="F134" s="16">
        <v>719</v>
      </c>
      <c r="G134" s="16">
        <v>115</v>
      </c>
      <c r="H134" s="27" t="s">
        <v>57</v>
      </c>
      <c r="I134" s="17">
        <f>SUM(D61:F61)</f>
        <v>604</v>
      </c>
      <c r="J134" s="17">
        <f>SUM(G61:I61)</f>
        <v>865</v>
      </c>
      <c r="K134" s="17">
        <f>SUM(J61:K61,C134:G134)</f>
        <v>1378</v>
      </c>
    </row>
    <row r="135" spans="2:11" x14ac:dyDescent="0.2">
      <c r="B135" s="5" t="s">
        <v>143</v>
      </c>
      <c r="C135" s="28">
        <v>1667</v>
      </c>
      <c r="D135" s="16">
        <v>157</v>
      </c>
      <c r="E135" s="16">
        <v>18</v>
      </c>
      <c r="F135" s="16">
        <v>1991</v>
      </c>
      <c r="G135" s="16">
        <v>485</v>
      </c>
      <c r="H135" s="16">
        <v>6</v>
      </c>
      <c r="I135" s="17">
        <f>SUM(D62:F62)</f>
        <v>1035</v>
      </c>
      <c r="J135" s="17">
        <f>SUM(G62:I62)</f>
        <v>1201</v>
      </c>
      <c r="K135" s="17">
        <f>SUM(J62:K62,C135:G135)</f>
        <v>4734</v>
      </c>
    </row>
    <row r="136" spans="2:11" x14ac:dyDescent="0.2">
      <c r="C136" s="11"/>
    </row>
    <row r="137" spans="2:11" x14ac:dyDescent="0.2">
      <c r="B137" s="5" t="s">
        <v>142</v>
      </c>
      <c r="C137" s="28">
        <v>2358</v>
      </c>
      <c r="D137" s="16">
        <v>184</v>
      </c>
      <c r="E137" s="16">
        <v>34</v>
      </c>
      <c r="F137" s="16">
        <v>3382</v>
      </c>
      <c r="G137" s="16">
        <v>341</v>
      </c>
      <c r="H137" s="16">
        <v>12</v>
      </c>
      <c r="I137" s="17">
        <f>SUM(D64:F64)</f>
        <v>1052</v>
      </c>
      <c r="J137" s="17">
        <f>SUM(G64:I64)</f>
        <v>1689</v>
      </c>
      <c r="K137" s="17">
        <f>SUM(J64:K64,C137:G137)</f>
        <v>6793</v>
      </c>
    </row>
    <row r="138" spans="2:11" x14ac:dyDescent="0.2">
      <c r="B138" s="5" t="s">
        <v>141</v>
      </c>
      <c r="C138" s="28">
        <v>371</v>
      </c>
      <c r="D138" s="16">
        <v>24</v>
      </c>
      <c r="E138" s="16">
        <v>10</v>
      </c>
      <c r="F138" s="16">
        <v>563</v>
      </c>
      <c r="G138" s="16">
        <v>95</v>
      </c>
      <c r="H138" s="16">
        <v>3</v>
      </c>
      <c r="I138" s="17">
        <f>SUM(D65:F65)</f>
        <v>243</v>
      </c>
      <c r="J138" s="17">
        <f>SUM(G65:I65)</f>
        <v>327</v>
      </c>
      <c r="K138" s="17">
        <f>SUM(J65:K65,C138:G138)</f>
        <v>1152</v>
      </c>
    </row>
    <row r="139" spans="2:11" x14ac:dyDescent="0.2">
      <c r="B139" s="5" t="s">
        <v>140</v>
      </c>
      <c r="C139" s="28">
        <v>570</v>
      </c>
      <c r="D139" s="16">
        <v>56</v>
      </c>
      <c r="E139" s="16">
        <v>2</v>
      </c>
      <c r="F139" s="16">
        <v>787</v>
      </c>
      <c r="G139" s="16">
        <v>138</v>
      </c>
      <c r="H139" s="16">
        <v>1</v>
      </c>
      <c r="I139" s="17">
        <f>SUM(D66:F66)</f>
        <v>341</v>
      </c>
      <c r="J139" s="17">
        <f>SUM(G66:I66)</f>
        <v>627</v>
      </c>
      <c r="K139" s="17">
        <f>SUM(J66:K66,C139:G139)</f>
        <v>1723</v>
      </c>
    </row>
    <row r="140" spans="2:11" x14ac:dyDescent="0.2">
      <c r="B140" s="5" t="s">
        <v>139</v>
      </c>
      <c r="C140" s="28">
        <v>239</v>
      </c>
      <c r="D140" s="16">
        <v>28</v>
      </c>
      <c r="E140" s="27" t="s">
        <v>57</v>
      </c>
      <c r="F140" s="16">
        <v>438</v>
      </c>
      <c r="G140" s="16">
        <v>129</v>
      </c>
      <c r="H140" s="27" t="s">
        <v>57</v>
      </c>
      <c r="I140" s="17">
        <f>SUM(D67:F67)</f>
        <v>208</v>
      </c>
      <c r="J140" s="17">
        <f>SUM(G67:I67)</f>
        <v>444</v>
      </c>
      <c r="K140" s="17">
        <f>SUM(J67:K67,C140:G140)</f>
        <v>931</v>
      </c>
    </row>
    <row r="141" spans="2:11" x14ac:dyDescent="0.2">
      <c r="B141" s="5" t="s">
        <v>138</v>
      </c>
      <c r="C141" s="28">
        <v>121</v>
      </c>
      <c r="D141" s="16">
        <v>6</v>
      </c>
      <c r="E141" s="16">
        <v>1</v>
      </c>
      <c r="F141" s="16">
        <v>243</v>
      </c>
      <c r="G141" s="16">
        <v>69</v>
      </c>
      <c r="H141" s="27" t="s">
        <v>57</v>
      </c>
      <c r="I141" s="17">
        <f>SUM(D68:F68)</f>
        <v>110</v>
      </c>
      <c r="J141" s="17">
        <f>SUM(G68:I68)</f>
        <v>177</v>
      </c>
      <c r="K141" s="17">
        <f>SUM(J68:K68,C141:G141)</f>
        <v>506</v>
      </c>
    </row>
    <row r="142" spans="2:11" x14ac:dyDescent="0.2">
      <c r="B142" s="5" t="s">
        <v>137</v>
      </c>
      <c r="C142" s="28">
        <v>206</v>
      </c>
      <c r="D142" s="16">
        <v>17</v>
      </c>
      <c r="E142" s="27" t="s">
        <v>57</v>
      </c>
      <c r="F142" s="16">
        <v>678</v>
      </c>
      <c r="G142" s="16">
        <v>128</v>
      </c>
      <c r="H142" s="16">
        <v>1</v>
      </c>
      <c r="I142" s="17">
        <f>SUM(D69:F69)</f>
        <v>231</v>
      </c>
      <c r="J142" s="17">
        <f>SUM(G69:I69)</f>
        <v>417</v>
      </c>
      <c r="K142" s="17">
        <f>SUM(J69:K69,C142:G142)</f>
        <v>1089</v>
      </c>
    </row>
    <row r="143" spans="2:11" x14ac:dyDescent="0.2">
      <c r="B143" s="5" t="s">
        <v>136</v>
      </c>
      <c r="C143" s="28">
        <v>23</v>
      </c>
      <c r="D143" s="16">
        <v>1</v>
      </c>
      <c r="E143" s="27" t="s">
        <v>57</v>
      </c>
      <c r="F143" s="16">
        <v>64</v>
      </c>
      <c r="G143" s="16">
        <v>36</v>
      </c>
      <c r="H143" s="27" t="s">
        <v>57</v>
      </c>
      <c r="I143" s="17">
        <f>SUM(D70:F70)</f>
        <v>18</v>
      </c>
      <c r="J143" s="17">
        <f>SUM(G70:I70)</f>
        <v>69</v>
      </c>
      <c r="K143" s="17">
        <f>SUM(J70:K70,C143:G143)</f>
        <v>135</v>
      </c>
    </row>
    <row r="144" spans="2:11" ht="18" thickBot="1" x14ac:dyDescent="0.25">
      <c r="B144" s="7"/>
      <c r="C144" s="18"/>
      <c r="D144" s="7"/>
      <c r="E144" s="41"/>
      <c r="F144" s="41"/>
      <c r="G144" s="41"/>
      <c r="H144" s="41"/>
      <c r="I144" s="7"/>
      <c r="J144" s="41"/>
      <c r="K144" s="41"/>
    </row>
    <row r="145" spans="1:3" x14ac:dyDescent="0.2">
      <c r="C145" s="5" t="s">
        <v>21</v>
      </c>
    </row>
    <row r="146" spans="1:3" x14ac:dyDescent="0.2">
      <c r="A146" s="5"/>
    </row>
  </sheetData>
  <phoneticPr fontId="4"/>
  <pageMargins left="0.23000000000000004" right="0.23000000000000004" top="0.56999999999999995" bottom="0.55000000000000004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16.69921875" style="6" customWidth="1"/>
    <col min="3" max="4" width="10.69921875" style="6" customWidth="1"/>
    <col min="5" max="11" width="9.69921875" style="6" customWidth="1"/>
    <col min="12" max="16384" width="8.69921875" style="6"/>
  </cols>
  <sheetData>
    <row r="1" spans="1:11" x14ac:dyDescent="0.2">
      <c r="A1" s="5"/>
    </row>
    <row r="6" spans="1:11" x14ac:dyDescent="0.2">
      <c r="D6" s="1" t="s">
        <v>273</v>
      </c>
    </row>
    <row r="7" spans="1:11" x14ac:dyDescent="0.2">
      <c r="C7" s="5" t="s">
        <v>272</v>
      </c>
    </row>
    <row r="8" spans="1:11" x14ac:dyDescent="0.2">
      <c r="C8" s="5" t="s">
        <v>271</v>
      </c>
    </row>
    <row r="9" spans="1:11" ht="18" thickBot="1" x14ac:dyDescent="0.25">
      <c r="B9" s="7"/>
      <c r="C9" s="7"/>
      <c r="D9" s="7"/>
      <c r="E9" s="20"/>
      <c r="F9" s="20"/>
      <c r="G9" s="20"/>
      <c r="H9" s="20"/>
      <c r="I9" s="20"/>
      <c r="J9" s="20"/>
      <c r="K9" s="20"/>
    </row>
    <row r="10" spans="1:11" x14ac:dyDescent="0.2">
      <c r="C10" s="14" t="s">
        <v>270</v>
      </c>
      <c r="D10" s="10"/>
      <c r="E10" s="46"/>
      <c r="F10" s="14" t="s">
        <v>269</v>
      </c>
      <c r="G10" s="46"/>
      <c r="H10" s="46"/>
      <c r="I10" s="14" t="s">
        <v>268</v>
      </c>
      <c r="J10" s="46"/>
      <c r="K10" s="46"/>
    </row>
    <row r="11" spans="1:11" x14ac:dyDescent="0.2">
      <c r="B11" s="10"/>
      <c r="C11" s="13" t="s">
        <v>10</v>
      </c>
      <c r="D11" s="13" t="s">
        <v>8</v>
      </c>
      <c r="E11" s="13" t="s">
        <v>187</v>
      </c>
      <c r="F11" s="14" t="s">
        <v>267</v>
      </c>
      <c r="G11" s="13" t="s">
        <v>8</v>
      </c>
      <c r="H11" s="13" t="s">
        <v>187</v>
      </c>
      <c r="I11" s="13" t="s">
        <v>10</v>
      </c>
      <c r="J11" s="13" t="s">
        <v>8</v>
      </c>
      <c r="K11" s="13" t="s">
        <v>187</v>
      </c>
    </row>
    <row r="12" spans="1:11" x14ac:dyDescent="0.2">
      <c r="B12" s="4"/>
      <c r="C12" s="45" t="s">
        <v>262</v>
      </c>
      <c r="D12" s="24" t="s">
        <v>262</v>
      </c>
      <c r="E12" s="24" t="s">
        <v>262</v>
      </c>
      <c r="F12" s="24" t="s">
        <v>262</v>
      </c>
      <c r="G12" s="24" t="s">
        <v>262</v>
      </c>
      <c r="H12" s="24" t="s">
        <v>262</v>
      </c>
      <c r="I12" s="24" t="s">
        <v>261</v>
      </c>
      <c r="J12" s="24" t="s">
        <v>261</v>
      </c>
      <c r="K12" s="24" t="s">
        <v>261</v>
      </c>
    </row>
    <row r="13" spans="1:11" x14ac:dyDescent="0.2">
      <c r="B13" s="5" t="s">
        <v>260</v>
      </c>
      <c r="C13" s="28">
        <v>154317</v>
      </c>
      <c r="D13" s="16">
        <v>77397</v>
      </c>
      <c r="E13" s="17">
        <f>C13-D13</f>
        <v>76920</v>
      </c>
      <c r="F13" s="16">
        <v>109043</v>
      </c>
      <c r="G13" s="16">
        <v>52736</v>
      </c>
      <c r="H13" s="27" t="s">
        <v>252</v>
      </c>
      <c r="I13" s="16">
        <v>33409</v>
      </c>
      <c r="J13" s="16">
        <v>16759</v>
      </c>
      <c r="K13" s="17">
        <f>I13-J13</f>
        <v>16650</v>
      </c>
    </row>
    <row r="14" spans="1:11" x14ac:dyDescent="0.2">
      <c r="B14" s="5" t="s">
        <v>259</v>
      </c>
      <c r="C14" s="28">
        <v>145491</v>
      </c>
      <c r="D14" s="16">
        <v>70788</v>
      </c>
      <c r="E14" s="17">
        <f>C14-D14</f>
        <v>74703</v>
      </c>
      <c r="F14" s="16">
        <v>146650</v>
      </c>
      <c r="G14" s="16">
        <v>69921</v>
      </c>
      <c r="H14" s="27" t="s">
        <v>252</v>
      </c>
      <c r="I14" s="16">
        <v>30190</v>
      </c>
      <c r="J14" s="16">
        <v>14612</v>
      </c>
      <c r="K14" s="17">
        <f>I14-J14</f>
        <v>15578</v>
      </c>
    </row>
    <row r="15" spans="1:11" x14ac:dyDescent="0.2">
      <c r="B15" s="5" t="s">
        <v>258</v>
      </c>
      <c r="C15" s="28">
        <v>133755</v>
      </c>
      <c r="D15" s="16">
        <v>63419</v>
      </c>
      <c r="E15" s="17">
        <f>C15-D15</f>
        <v>70336</v>
      </c>
      <c r="F15" s="16">
        <v>161086</v>
      </c>
      <c r="G15" s="16">
        <v>76083</v>
      </c>
      <c r="H15" s="27" t="s">
        <v>252</v>
      </c>
      <c r="I15" s="16">
        <v>27763</v>
      </c>
      <c r="J15" s="16">
        <v>13069</v>
      </c>
      <c r="K15" s="17">
        <f>I15-J15</f>
        <v>14694</v>
      </c>
    </row>
    <row r="16" spans="1:11" x14ac:dyDescent="0.2">
      <c r="B16" s="5" t="s">
        <v>257</v>
      </c>
      <c r="C16" s="28">
        <v>132489</v>
      </c>
      <c r="D16" s="16">
        <v>60465</v>
      </c>
      <c r="E16" s="17">
        <f>C16-D16</f>
        <v>72024</v>
      </c>
      <c r="F16" s="16">
        <v>162269</v>
      </c>
      <c r="G16" s="16">
        <v>76602</v>
      </c>
      <c r="H16" s="27" t="s">
        <v>252</v>
      </c>
      <c r="I16" s="16">
        <v>27715</v>
      </c>
      <c r="J16" s="16">
        <v>12535</v>
      </c>
      <c r="K16" s="17">
        <f>I16-J16</f>
        <v>15180</v>
      </c>
    </row>
    <row r="17" spans="2:11" x14ac:dyDescent="0.2">
      <c r="C17" s="11"/>
    </row>
    <row r="18" spans="2:11" x14ac:dyDescent="0.2">
      <c r="B18" s="5" t="s">
        <v>256</v>
      </c>
      <c r="C18" s="28">
        <v>146280</v>
      </c>
      <c r="D18" s="16">
        <v>67256</v>
      </c>
      <c r="E18" s="17">
        <f>C18-D18</f>
        <v>79024</v>
      </c>
      <c r="F18" s="16">
        <v>148347</v>
      </c>
      <c r="G18" s="16">
        <v>68811</v>
      </c>
      <c r="H18" s="27" t="s">
        <v>252</v>
      </c>
      <c r="I18" s="16">
        <v>31093</v>
      </c>
      <c r="J18" s="16">
        <v>14080</v>
      </c>
      <c r="K18" s="17">
        <f>I18-J18</f>
        <v>17013</v>
      </c>
    </row>
    <row r="19" spans="2:11" x14ac:dyDescent="0.2">
      <c r="B19" s="5" t="s">
        <v>255</v>
      </c>
      <c r="C19" s="28">
        <v>162662</v>
      </c>
      <c r="D19" s="16">
        <v>76398</v>
      </c>
      <c r="E19" s="17">
        <f>C19-D19</f>
        <v>86264</v>
      </c>
      <c r="F19" s="16">
        <v>122462</v>
      </c>
      <c r="G19" s="16">
        <v>55217</v>
      </c>
      <c r="H19" s="27" t="s">
        <v>252</v>
      </c>
      <c r="I19" s="16">
        <v>34166</v>
      </c>
      <c r="J19" s="16">
        <v>15597</v>
      </c>
      <c r="K19" s="17">
        <f>I19-J19</f>
        <v>18569</v>
      </c>
    </row>
    <row r="20" spans="2:11" x14ac:dyDescent="0.2">
      <c r="B20" s="5" t="s">
        <v>254</v>
      </c>
      <c r="C20" s="28">
        <v>170357</v>
      </c>
      <c r="D20" s="16">
        <v>82961</v>
      </c>
      <c r="E20" s="17">
        <f>C20-D20</f>
        <v>87396</v>
      </c>
      <c r="F20" s="16">
        <v>116497</v>
      </c>
      <c r="G20" s="16">
        <v>49041</v>
      </c>
      <c r="H20" s="27" t="s">
        <v>252</v>
      </c>
      <c r="I20" s="16">
        <v>36226</v>
      </c>
      <c r="J20" s="16">
        <v>16963</v>
      </c>
      <c r="K20" s="17">
        <f>I20-J20</f>
        <v>19263</v>
      </c>
    </row>
    <row r="21" spans="2:11" x14ac:dyDescent="0.2">
      <c r="B21" s="5" t="s">
        <v>253</v>
      </c>
      <c r="C21" s="28">
        <v>188677</v>
      </c>
      <c r="D21" s="16">
        <v>94139</v>
      </c>
      <c r="E21" s="17">
        <f>C21-D21</f>
        <v>94538</v>
      </c>
      <c r="F21" s="16">
        <v>118362</v>
      </c>
      <c r="G21" s="16">
        <v>48399</v>
      </c>
      <c r="H21" s="27" t="s">
        <v>252</v>
      </c>
      <c r="I21" s="16">
        <v>38540</v>
      </c>
      <c r="J21" s="16">
        <v>18390</v>
      </c>
      <c r="K21" s="17">
        <f>I21-J21</f>
        <v>20150</v>
      </c>
    </row>
    <row r="22" spans="2:11" x14ac:dyDescent="0.2">
      <c r="C22" s="11"/>
    </row>
    <row r="23" spans="2:11" x14ac:dyDescent="0.2">
      <c r="B23" s="5" t="s">
        <v>251</v>
      </c>
      <c r="C23" s="28">
        <v>193307</v>
      </c>
      <c r="D23" s="16">
        <v>97306</v>
      </c>
      <c r="E23" s="17">
        <f>C23-D23</f>
        <v>96001</v>
      </c>
      <c r="F23" s="16">
        <v>132423</v>
      </c>
      <c r="G23" s="16">
        <v>52498</v>
      </c>
      <c r="H23" s="16">
        <v>47571</v>
      </c>
      <c r="I23" s="16">
        <v>39926</v>
      </c>
      <c r="J23" s="16">
        <v>18776</v>
      </c>
      <c r="K23" s="17">
        <f>I23-J23</f>
        <v>21150</v>
      </c>
    </row>
    <row r="24" spans="2:11" x14ac:dyDescent="0.2">
      <c r="B24" s="5" t="s">
        <v>250</v>
      </c>
      <c r="C24" s="28">
        <v>199834</v>
      </c>
      <c r="D24" s="16">
        <v>100592</v>
      </c>
      <c r="E24" s="17">
        <f>C24-D24</f>
        <v>99242</v>
      </c>
      <c r="F24" s="16">
        <v>131889</v>
      </c>
      <c r="G24" s="16">
        <v>49797</v>
      </c>
      <c r="H24" s="16">
        <v>48728</v>
      </c>
      <c r="I24" s="16">
        <v>41874</v>
      </c>
      <c r="J24" s="16">
        <v>19981</v>
      </c>
      <c r="K24" s="17">
        <f>I24-J24</f>
        <v>21893</v>
      </c>
    </row>
    <row r="25" spans="2:11" x14ac:dyDescent="0.2">
      <c r="B25" s="1" t="s">
        <v>249</v>
      </c>
      <c r="C25" s="2">
        <f>SUM(C27:C39)</f>
        <v>218298</v>
      </c>
      <c r="D25" s="4">
        <f>SUM(D27:D39)</f>
        <v>113844</v>
      </c>
      <c r="E25" s="4">
        <f>C25-D25</f>
        <v>104454</v>
      </c>
      <c r="F25" s="4">
        <f>SUM(F27:F39)</f>
        <v>109912</v>
      </c>
      <c r="G25" s="4">
        <f>SUM(G27:G39)</f>
        <v>33508</v>
      </c>
      <c r="H25" s="4">
        <f>SUM(H27:H39)</f>
        <v>41660</v>
      </c>
      <c r="I25" s="4">
        <f>SUM(I27:I39)</f>
        <v>46142</v>
      </c>
      <c r="J25" s="4">
        <f>SUM(J27:J39)</f>
        <v>22873</v>
      </c>
      <c r="K25" s="4">
        <f>I25-J25</f>
        <v>23269</v>
      </c>
    </row>
    <row r="26" spans="2:11" x14ac:dyDescent="0.2">
      <c r="C26" s="11"/>
    </row>
    <row r="27" spans="2:11" x14ac:dyDescent="0.2">
      <c r="B27" s="5" t="s">
        <v>247</v>
      </c>
      <c r="C27" s="28">
        <v>18415</v>
      </c>
      <c r="D27" s="16">
        <v>9468</v>
      </c>
      <c r="E27" s="16">
        <v>8947</v>
      </c>
      <c r="F27" s="16">
        <v>9720</v>
      </c>
      <c r="G27" s="16">
        <v>3310</v>
      </c>
      <c r="H27" s="16">
        <v>3700</v>
      </c>
      <c r="I27" s="16">
        <v>4924</v>
      </c>
      <c r="J27" s="16">
        <v>2330</v>
      </c>
      <c r="K27" s="16">
        <v>2594</v>
      </c>
    </row>
    <row r="28" spans="2:11" x14ac:dyDescent="0.2">
      <c r="B28" s="5" t="s">
        <v>246</v>
      </c>
      <c r="C28" s="28">
        <v>18626</v>
      </c>
      <c r="D28" s="16">
        <v>9543</v>
      </c>
      <c r="E28" s="16">
        <v>9083</v>
      </c>
      <c r="F28" s="16">
        <v>9442</v>
      </c>
      <c r="G28" s="16">
        <v>3062</v>
      </c>
      <c r="H28" s="16">
        <v>3546</v>
      </c>
      <c r="I28" s="16">
        <v>3879</v>
      </c>
      <c r="J28" s="16">
        <v>1885</v>
      </c>
      <c r="K28" s="16">
        <v>1994</v>
      </c>
    </row>
    <row r="29" spans="2:11" x14ac:dyDescent="0.2">
      <c r="B29" s="5" t="s">
        <v>245</v>
      </c>
      <c r="C29" s="28">
        <v>18537</v>
      </c>
      <c r="D29" s="16">
        <v>9561</v>
      </c>
      <c r="E29" s="16">
        <v>8976</v>
      </c>
      <c r="F29" s="16">
        <v>9213</v>
      </c>
      <c r="G29" s="16">
        <v>3015</v>
      </c>
      <c r="H29" s="16">
        <v>3482</v>
      </c>
      <c r="I29" s="16">
        <v>3803</v>
      </c>
      <c r="J29" s="16">
        <v>1895</v>
      </c>
      <c r="K29" s="16">
        <v>1908</v>
      </c>
    </row>
    <row r="30" spans="2:11" x14ac:dyDescent="0.2">
      <c r="B30" s="5" t="s">
        <v>244</v>
      </c>
      <c r="C30" s="28">
        <v>18703</v>
      </c>
      <c r="D30" s="16">
        <v>9819</v>
      </c>
      <c r="E30" s="16">
        <v>8884</v>
      </c>
      <c r="F30" s="16">
        <v>9322</v>
      </c>
      <c r="G30" s="16">
        <v>2927</v>
      </c>
      <c r="H30" s="16">
        <v>3560</v>
      </c>
      <c r="I30" s="16">
        <v>3759</v>
      </c>
      <c r="J30" s="16">
        <v>2034</v>
      </c>
      <c r="K30" s="16">
        <v>1725</v>
      </c>
    </row>
    <row r="31" spans="2:11" x14ac:dyDescent="0.2">
      <c r="B31" s="5" t="s">
        <v>243</v>
      </c>
      <c r="C31" s="28">
        <v>18423</v>
      </c>
      <c r="D31" s="16">
        <v>9734</v>
      </c>
      <c r="E31" s="16">
        <v>8689</v>
      </c>
      <c r="F31" s="16">
        <v>9100</v>
      </c>
      <c r="G31" s="16">
        <v>2747</v>
      </c>
      <c r="H31" s="16">
        <v>3627</v>
      </c>
      <c r="I31" s="16">
        <v>3575</v>
      </c>
      <c r="J31" s="16">
        <v>1786</v>
      </c>
      <c r="K31" s="16">
        <v>1789</v>
      </c>
    </row>
    <row r="32" spans="2:11" x14ac:dyDescent="0.2">
      <c r="B32" s="5" t="s">
        <v>242</v>
      </c>
      <c r="C32" s="28">
        <v>18768</v>
      </c>
      <c r="D32" s="16">
        <v>9842</v>
      </c>
      <c r="E32" s="16">
        <v>8926</v>
      </c>
      <c r="F32" s="16">
        <v>9481</v>
      </c>
      <c r="G32" s="16">
        <v>2884</v>
      </c>
      <c r="H32" s="16">
        <v>3852</v>
      </c>
      <c r="I32" s="16">
        <v>3980</v>
      </c>
      <c r="J32" s="16">
        <v>1931</v>
      </c>
      <c r="K32" s="16">
        <v>2049</v>
      </c>
    </row>
    <row r="33" spans="2:11" x14ac:dyDescent="0.2">
      <c r="C33" s="11"/>
      <c r="E33" s="16"/>
      <c r="H33" s="16"/>
      <c r="K33" s="16"/>
    </row>
    <row r="34" spans="2:11" x14ac:dyDescent="0.2">
      <c r="B34" s="5" t="s">
        <v>241</v>
      </c>
      <c r="C34" s="28">
        <v>19083</v>
      </c>
      <c r="D34" s="16">
        <v>9984</v>
      </c>
      <c r="E34" s="16">
        <v>9099</v>
      </c>
      <c r="F34" s="16">
        <v>9273</v>
      </c>
      <c r="G34" s="16">
        <v>2890</v>
      </c>
      <c r="H34" s="16">
        <v>3648</v>
      </c>
      <c r="I34" s="16">
        <v>4117</v>
      </c>
      <c r="J34" s="16">
        <v>2036</v>
      </c>
      <c r="K34" s="16">
        <v>2081</v>
      </c>
    </row>
    <row r="35" spans="2:11" x14ac:dyDescent="0.2">
      <c r="B35" s="5" t="s">
        <v>240</v>
      </c>
      <c r="C35" s="28">
        <v>18042</v>
      </c>
      <c r="D35" s="16">
        <v>9460</v>
      </c>
      <c r="E35" s="16">
        <v>8582</v>
      </c>
      <c r="F35" s="16">
        <v>8980</v>
      </c>
      <c r="G35" s="16">
        <v>2837</v>
      </c>
      <c r="H35" s="16">
        <v>3441</v>
      </c>
      <c r="I35" s="16">
        <v>3201</v>
      </c>
      <c r="J35" s="16">
        <v>1629</v>
      </c>
      <c r="K35" s="16">
        <v>1572</v>
      </c>
    </row>
    <row r="36" spans="2:11" x14ac:dyDescent="0.2">
      <c r="B36" s="5" t="s">
        <v>239</v>
      </c>
      <c r="C36" s="28">
        <v>16779</v>
      </c>
      <c r="D36" s="16">
        <v>8945</v>
      </c>
      <c r="E36" s="16">
        <v>7834</v>
      </c>
      <c r="F36" s="16">
        <v>7975</v>
      </c>
      <c r="G36" s="16">
        <v>2504</v>
      </c>
      <c r="H36" s="16">
        <v>3140</v>
      </c>
      <c r="I36" s="16">
        <v>2616</v>
      </c>
      <c r="J36" s="16">
        <v>1355</v>
      </c>
      <c r="K36" s="16">
        <v>1261</v>
      </c>
    </row>
    <row r="37" spans="2:11" x14ac:dyDescent="0.2">
      <c r="B37" s="5" t="s">
        <v>238</v>
      </c>
      <c r="C37" s="28">
        <v>17273</v>
      </c>
      <c r="D37" s="16">
        <v>9099</v>
      </c>
      <c r="E37" s="16">
        <v>8174</v>
      </c>
      <c r="F37" s="16">
        <v>8837</v>
      </c>
      <c r="G37" s="16">
        <v>2773</v>
      </c>
      <c r="H37" s="16">
        <v>3485</v>
      </c>
      <c r="I37" s="16">
        <v>4265</v>
      </c>
      <c r="J37" s="16">
        <v>2112</v>
      </c>
      <c r="K37" s="16">
        <v>2153</v>
      </c>
    </row>
    <row r="38" spans="2:11" x14ac:dyDescent="0.2">
      <c r="B38" s="5" t="s">
        <v>237</v>
      </c>
      <c r="C38" s="28">
        <v>17388</v>
      </c>
      <c r="D38" s="16">
        <v>9032</v>
      </c>
      <c r="E38" s="16">
        <v>8356</v>
      </c>
      <c r="F38" s="16">
        <v>9256</v>
      </c>
      <c r="G38" s="16">
        <v>2583</v>
      </c>
      <c r="H38" s="16">
        <v>3401</v>
      </c>
      <c r="I38" s="16">
        <v>3649</v>
      </c>
      <c r="J38" s="16">
        <v>1773</v>
      </c>
      <c r="K38" s="16">
        <v>1876</v>
      </c>
    </row>
    <row r="39" spans="2:11" x14ac:dyDescent="0.2">
      <c r="B39" s="5" t="s">
        <v>236</v>
      </c>
      <c r="C39" s="28">
        <v>18261</v>
      </c>
      <c r="D39" s="16">
        <v>9357</v>
      </c>
      <c r="E39" s="16">
        <v>8904</v>
      </c>
      <c r="F39" s="16">
        <v>9313</v>
      </c>
      <c r="G39" s="16">
        <v>1976</v>
      </c>
      <c r="H39" s="16">
        <v>2778</v>
      </c>
      <c r="I39" s="16">
        <v>4374</v>
      </c>
      <c r="J39" s="16">
        <v>2107</v>
      </c>
      <c r="K39" s="16">
        <v>2267</v>
      </c>
    </row>
    <row r="40" spans="2:11" ht="18" thickBot="1" x14ac:dyDescent="0.25">
      <c r="B40" s="7"/>
      <c r="C40" s="18"/>
      <c r="D40" s="19"/>
      <c r="E40" s="19"/>
      <c r="F40" s="19"/>
      <c r="G40" s="19"/>
      <c r="H40" s="19"/>
      <c r="I40" s="19"/>
      <c r="J40" s="19"/>
      <c r="K40" s="19"/>
    </row>
    <row r="41" spans="2:11" x14ac:dyDescent="0.2">
      <c r="C41" s="14" t="s">
        <v>266</v>
      </c>
      <c r="D41" s="10"/>
      <c r="E41" s="10"/>
      <c r="F41" s="25"/>
      <c r="G41" s="26" t="s">
        <v>265</v>
      </c>
      <c r="H41" s="10"/>
      <c r="I41" s="14" t="s">
        <v>264</v>
      </c>
      <c r="J41" s="10"/>
      <c r="K41" s="10"/>
    </row>
    <row r="42" spans="2:11" x14ac:dyDescent="0.2">
      <c r="B42" s="10"/>
      <c r="C42" s="13" t="s">
        <v>263</v>
      </c>
      <c r="D42" s="13" t="s">
        <v>8</v>
      </c>
      <c r="E42" s="13" t="s">
        <v>187</v>
      </c>
      <c r="F42" s="13" t="s">
        <v>10</v>
      </c>
      <c r="G42" s="13" t="s">
        <v>8</v>
      </c>
      <c r="H42" s="13" t="s">
        <v>187</v>
      </c>
      <c r="I42" s="13" t="s">
        <v>10</v>
      </c>
      <c r="J42" s="13" t="s">
        <v>8</v>
      </c>
      <c r="K42" s="13" t="s">
        <v>187</v>
      </c>
    </row>
    <row r="43" spans="2:11" x14ac:dyDescent="0.2">
      <c r="C43" s="45" t="s">
        <v>262</v>
      </c>
      <c r="D43" s="24" t="s">
        <v>262</v>
      </c>
      <c r="E43" s="24" t="s">
        <v>262</v>
      </c>
      <c r="F43" s="24" t="s">
        <v>261</v>
      </c>
      <c r="G43" s="24" t="s">
        <v>261</v>
      </c>
      <c r="H43" s="24" t="s">
        <v>261</v>
      </c>
    </row>
    <row r="44" spans="2:11" x14ac:dyDescent="0.2">
      <c r="B44" s="5" t="s">
        <v>260</v>
      </c>
      <c r="C44" s="28">
        <v>41005</v>
      </c>
      <c r="D44" s="16">
        <v>19117</v>
      </c>
      <c r="E44" s="27" t="s">
        <v>252</v>
      </c>
      <c r="F44" s="16">
        <v>10375</v>
      </c>
      <c r="G44" s="16">
        <v>5532</v>
      </c>
      <c r="H44" s="17">
        <f>F44-G44</f>
        <v>4843</v>
      </c>
      <c r="I44" s="43">
        <f>F13/C13</f>
        <v>0.70661689898066971</v>
      </c>
      <c r="J44" s="43">
        <f>G13/D13</f>
        <v>0.68137007894362833</v>
      </c>
      <c r="K44" s="27" t="s">
        <v>252</v>
      </c>
    </row>
    <row r="45" spans="2:11" x14ac:dyDescent="0.2">
      <c r="B45" s="5" t="s">
        <v>259</v>
      </c>
      <c r="C45" s="28">
        <v>54065</v>
      </c>
      <c r="D45" s="16">
        <v>25228</v>
      </c>
      <c r="E45" s="27" t="s">
        <v>252</v>
      </c>
      <c r="F45" s="16">
        <v>9456</v>
      </c>
      <c r="G45" s="16">
        <v>4920</v>
      </c>
      <c r="H45" s="17">
        <f>F45-G45</f>
        <v>4536</v>
      </c>
      <c r="I45" s="43">
        <f>F14/C14</f>
        <v>1.0079661284890475</v>
      </c>
      <c r="J45" s="43">
        <f>G14/D14</f>
        <v>0.98775216138328525</v>
      </c>
      <c r="K45" s="27" t="s">
        <v>252</v>
      </c>
    </row>
    <row r="46" spans="2:11" x14ac:dyDescent="0.2">
      <c r="B46" s="5" t="s">
        <v>258</v>
      </c>
      <c r="C46" s="28">
        <v>57899</v>
      </c>
      <c r="D46" s="16">
        <v>26985</v>
      </c>
      <c r="E46" s="27" t="s">
        <v>252</v>
      </c>
      <c r="F46" s="16">
        <v>7890</v>
      </c>
      <c r="G46" s="16">
        <v>4113</v>
      </c>
      <c r="H46" s="17">
        <f>F46-G46</f>
        <v>3777</v>
      </c>
      <c r="I46" s="43">
        <f>F15/C15</f>
        <v>1.2043362864939628</v>
      </c>
      <c r="J46" s="43">
        <f>G15/D15</f>
        <v>1.1996877907251771</v>
      </c>
      <c r="K46" s="27" t="s">
        <v>252</v>
      </c>
    </row>
    <row r="47" spans="2:11" x14ac:dyDescent="0.2">
      <c r="B47" s="5" t="s">
        <v>257</v>
      </c>
      <c r="C47" s="28">
        <v>57358</v>
      </c>
      <c r="D47" s="16">
        <v>26497</v>
      </c>
      <c r="E47" s="27" t="s">
        <v>252</v>
      </c>
      <c r="F47" s="16">
        <v>7177</v>
      </c>
      <c r="G47" s="16">
        <v>3605</v>
      </c>
      <c r="H47" s="17">
        <f>F47-G47</f>
        <v>3572</v>
      </c>
      <c r="I47" s="43">
        <f>F16/C16</f>
        <v>1.2247733774124645</v>
      </c>
      <c r="J47" s="43">
        <f>G16/D16</f>
        <v>1.2668816670801291</v>
      </c>
      <c r="K47" s="27" t="s">
        <v>252</v>
      </c>
    </row>
    <row r="48" spans="2:11" x14ac:dyDescent="0.2">
      <c r="C48" s="11"/>
    </row>
    <row r="49" spans="2:11" x14ac:dyDescent="0.2">
      <c r="B49" s="5" t="s">
        <v>256</v>
      </c>
      <c r="C49" s="28">
        <v>53402</v>
      </c>
      <c r="D49" s="16">
        <v>24346</v>
      </c>
      <c r="E49" s="27" t="s">
        <v>252</v>
      </c>
      <c r="F49" s="16">
        <v>8062</v>
      </c>
      <c r="G49" s="16">
        <v>3971</v>
      </c>
      <c r="H49" s="17">
        <f>F49-G49</f>
        <v>4091</v>
      </c>
      <c r="I49" s="43">
        <f>F18/C18</f>
        <v>1.0141304347826088</v>
      </c>
      <c r="J49" s="43">
        <f>G18/D18</f>
        <v>1.0231206137742357</v>
      </c>
      <c r="K49" s="27" t="s">
        <v>252</v>
      </c>
    </row>
    <row r="50" spans="2:11" x14ac:dyDescent="0.2">
      <c r="B50" s="5" t="s">
        <v>255</v>
      </c>
      <c r="C50" s="28">
        <v>44925</v>
      </c>
      <c r="D50" s="16">
        <v>19772</v>
      </c>
      <c r="E50" s="27" t="s">
        <v>252</v>
      </c>
      <c r="F50" s="16">
        <v>8800</v>
      </c>
      <c r="G50" s="16">
        <v>4355</v>
      </c>
      <c r="H50" s="17">
        <f>F50-G50</f>
        <v>4445</v>
      </c>
      <c r="I50" s="43">
        <f>F19/C19</f>
        <v>0.7528617624276106</v>
      </c>
      <c r="J50" s="43">
        <f>G19/D19</f>
        <v>0.72275452236969551</v>
      </c>
      <c r="K50" s="27" t="s">
        <v>252</v>
      </c>
    </row>
    <row r="51" spans="2:11" x14ac:dyDescent="0.2">
      <c r="B51" s="5" t="s">
        <v>254</v>
      </c>
      <c r="C51" s="28">
        <v>44169</v>
      </c>
      <c r="D51" s="16">
        <v>18231</v>
      </c>
      <c r="E51" s="27" t="s">
        <v>252</v>
      </c>
      <c r="F51" s="16">
        <v>9993</v>
      </c>
      <c r="G51" s="16">
        <v>5183</v>
      </c>
      <c r="H51" s="17">
        <f>F51-G51</f>
        <v>4810</v>
      </c>
      <c r="I51" s="43">
        <f>F20/C20</f>
        <v>0.68384040573618932</v>
      </c>
      <c r="J51" s="43">
        <f>G20/D20</f>
        <v>0.59113318306192064</v>
      </c>
      <c r="K51" s="27" t="s">
        <v>252</v>
      </c>
    </row>
    <row r="52" spans="2:11" x14ac:dyDescent="0.2">
      <c r="B52" s="5" t="s">
        <v>253</v>
      </c>
      <c r="C52" s="28">
        <v>44935</v>
      </c>
      <c r="D52" s="16">
        <v>18148</v>
      </c>
      <c r="E52" s="27" t="s">
        <v>252</v>
      </c>
      <c r="F52" s="16">
        <v>10761</v>
      </c>
      <c r="G52" s="16">
        <v>5597</v>
      </c>
      <c r="H52" s="17">
        <f>F52-G52</f>
        <v>5164</v>
      </c>
      <c r="I52" s="43">
        <f>F21/C21</f>
        <v>0.62732606518017564</v>
      </c>
      <c r="J52" s="43">
        <f>G21/D21</f>
        <v>0.51412273340485881</v>
      </c>
      <c r="K52" s="27" t="s">
        <v>252</v>
      </c>
    </row>
    <row r="53" spans="2:11" x14ac:dyDescent="0.2">
      <c r="C53" s="11"/>
    </row>
    <row r="54" spans="2:11" x14ac:dyDescent="0.2">
      <c r="B54" s="5" t="s">
        <v>251</v>
      </c>
      <c r="C54" s="28">
        <v>51055</v>
      </c>
      <c r="D54" s="16">
        <v>19957</v>
      </c>
      <c r="E54" s="16">
        <v>18973</v>
      </c>
      <c r="F54" s="16">
        <v>11759</v>
      </c>
      <c r="G54" s="16">
        <v>5926</v>
      </c>
      <c r="H54" s="17">
        <f>F54-G54</f>
        <v>5833</v>
      </c>
      <c r="I54" s="43">
        <f>F23/C23</f>
        <v>0.68503985887732988</v>
      </c>
      <c r="J54" s="43">
        <f>G23/D23</f>
        <v>0.53951452120115928</v>
      </c>
      <c r="K54" s="43">
        <f>H23/E23</f>
        <v>0.49552608826991384</v>
      </c>
    </row>
    <row r="55" spans="2:11" x14ac:dyDescent="0.2">
      <c r="B55" s="5" t="s">
        <v>250</v>
      </c>
      <c r="C55" s="28">
        <v>49153</v>
      </c>
      <c r="D55" s="16">
        <v>18423</v>
      </c>
      <c r="E55" s="16">
        <v>18853</v>
      </c>
      <c r="F55" s="16">
        <v>11776</v>
      </c>
      <c r="G55" s="16">
        <v>5880</v>
      </c>
      <c r="H55" s="17">
        <f>F55-G55</f>
        <v>5896</v>
      </c>
      <c r="I55" s="43">
        <f>F24/C24</f>
        <v>0.65999279401903577</v>
      </c>
      <c r="J55" s="43">
        <f>G24/D24</f>
        <v>0.49503936694766981</v>
      </c>
      <c r="K55" s="43">
        <f>H24/E24</f>
        <v>0.49100179359545354</v>
      </c>
    </row>
    <row r="56" spans="2:11" x14ac:dyDescent="0.2">
      <c r="B56" s="1" t="s">
        <v>249</v>
      </c>
      <c r="C56" s="2">
        <f>SUM(C58:C70)</f>
        <v>44654</v>
      </c>
      <c r="D56" s="4">
        <f>SUM(D58:D70)</f>
        <v>13551</v>
      </c>
      <c r="E56" s="4">
        <f>SUM(E58:E70)</f>
        <v>16504</v>
      </c>
      <c r="F56" s="4">
        <f>SUM(F58:F70)</f>
        <v>12878</v>
      </c>
      <c r="G56" s="4">
        <f>SUM(G58:G70)</f>
        <v>6631</v>
      </c>
      <c r="H56" s="4">
        <f>F56-G56</f>
        <v>6247</v>
      </c>
      <c r="I56" s="44">
        <f>F25/C25</f>
        <v>0.50349522212755038</v>
      </c>
      <c r="J56" s="44">
        <f>G25/D25</f>
        <v>0.29433259548153612</v>
      </c>
      <c r="K56" s="44">
        <f>H25/E25</f>
        <v>0.39883585118808279</v>
      </c>
    </row>
    <row r="57" spans="2:11" x14ac:dyDescent="0.2">
      <c r="C57" s="11"/>
    </row>
    <row r="58" spans="2:11" x14ac:dyDescent="0.2">
      <c r="B58" s="5" t="s">
        <v>247</v>
      </c>
      <c r="C58" s="28">
        <v>4005</v>
      </c>
      <c r="D58" s="16">
        <v>1299</v>
      </c>
      <c r="E58" s="16">
        <v>1545</v>
      </c>
      <c r="F58" s="16">
        <v>1072</v>
      </c>
      <c r="G58" s="16">
        <v>526</v>
      </c>
      <c r="H58" s="17">
        <f>F58-G58</f>
        <v>546</v>
      </c>
      <c r="I58" s="43">
        <f>F27/C27</f>
        <v>0.52783057290252511</v>
      </c>
      <c r="J58" s="43">
        <f>G27/D27</f>
        <v>0.34959864807773555</v>
      </c>
      <c r="K58" s="43">
        <f>H27/E27</f>
        <v>0.4135464401475355</v>
      </c>
    </row>
    <row r="59" spans="2:11" x14ac:dyDescent="0.2">
      <c r="B59" s="5" t="s">
        <v>246</v>
      </c>
      <c r="C59" s="28">
        <v>3679</v>
      </c>
      <c r="D59" s="16">
        <v>1250</v>
      </c>
      <c r="E59" s="16">
        <v>1341</v>
      </c>
      <c r="F59" s="16">
        <v>1025</v>
      </c>
      <c r="G59" s="16">
        <v>507</v>
      </c>
      <c r="H59" s="17">
        <f>F59-G59</f>
        <v>518</v>
      </c>
      <c r="I59" s="43">
        <f>F28/C28</f>
        <v>0.50692580264146891</v>
      </c>
      <c r="J59" s="43">
        <f>G28/D28</f>
        <v>0.32086346012784239</v>
      </c>
      <c r="K59" s="43">
        <f>H28/E28</f>
        <v>0.39039964769349333</v>
      </c>
    </row>
    <row r="60" spans="2:11" x14ac:dyDescent="0.2">
      <c r="B60" s="5" t="s">
        <v>245</v>
      </c>
      <c r="C60" s="28">
        <v>3486</v>
      </c>
      <c r="D60" s="16">
        <v>1143</v>
      </c>
      <c r="E60" s="16">
        <v>1372</v>
      </c>
      <c r="F60" s="16">
        <v>1016</v>
      </c>
      <c r="G60" s="16">
        <v>511</v>
      </c>
      <c r="H60" s="17">
        <f>F60-G60</f>
        <v>505</v>
      </c>
      <c r="I60" s="43">
        <f>F29/C29</f>
        <v>0.49700598802395207</v>
      </c>
      <c r="J60" s="43">
        <f>G29/D29</f>
        <v>0.31534358330718543</v>
      </c>
      <c r="K60" s="43">
        <f>H29/E29</f>
        <v>0.38792335115864529</v>
      </c>
    </row>
    <row r="61" spans="2:11" x14ac:dyDescent="0.2">
      <c r="B61" s="5" t="s">
        <v>244</v>
      </c>
      <c r="C61" s="28">
        <v>4022</v>
      </c>
      <c r="D61" s="16">
        <v>1287</v>
      </c>
      <c r="E61" s="16">
        <v>1581</v>
      </c>
      <c r="F61" s="16">
        <v>1186</v>
      </c>
      <c r="G61" s="16">
        <v>641</v>
      </c>
      <c r="H61" s="17">
        <f>F61-G61</f>
        <v>545</v>
      </c>
      <c r="I61" s="43">
        <f>F30/C30</f>
        <v>0.49842271293375395</v>
      </c>
      <c r="J61" s="43">
        <f>G30/D30</f>
        <v>0.29809552907628067</v>
      </c>
      <c r="K61" s="43">
        <f>H30/E30</f>
        <v>0.40072039621791988</v>
      </c>
    </row>
    <row r="62" spans="2:11" x14ac:dyDescent="0.2">
      <c r="B62" s="5" t="s">
        <v>243</v>
      </c>
      <c r="C62" s="28">
        <v>3707</v>
      </c>
      <c r="D62" s="16">
        <v>1174</v>
      </c>
      <c r="E62" s="16">
        <v>1461</v>
      </c>
      <c r="F62" s="16">
        <v>979</v>
      </c>
      <c r="G62" s="16">
        <v>506</v>
      </c>
      <c r="H62" s="17">
        <f>F62-G62</f>
        <v>473</v>
      </c>
      <c r="I62" s="43">
        <f>F31/C31</f>
        <v>0.49394778266297562</v>
      </c>
      <c r="J62" s="43">
        <f>G31/D31</f>
        <v>0.28220669817135813</v>
      </c>
      <c r="K62" s="43">
        <f>H31/E31</f>
        <v>0.41742432961215331</v>
      </c>
    </row>
    <row r="63" spans="2:11" x14ac:dyDescent="0.2">
      <c r="B63" s="5" t="s">
        <v>242</v>
      </c>
      <c r="C63" s="28">
        <v>3634</v>
      </c>
      <c r="D63" s="16">
        <v>1181</v>
      </c>
      <c r="E63" s="16">
        <v>1490</v>
      </c>
      <c r="F63" s="16">
        <v>1118</v>
      </c>
      <c r="G63" s="16">
        <v>567</v>
      </c>
      <c r="H63" s="17">
        <f>F63-G63</f>
        <v>551</v>
      </c>
      <c r="I63" s="43">
        <f>F32/C32</f>
        <v>0.50516837169650464</v>
      </c>
      <c r="J63" s="43">
        <f>G32/D32</f>
        <v>0.2930298719772404</v>
      </c>
      <c r="K63" s="43">
        <f>H32/E32</f>
        <v>0.43154828590634103</v>
      </c>
    </row>
    <row r="64" spans="2:11" x14ac:dyDescent="0.2">
      <c r="C64" s="11"/>
      <c r="E64" s="16"/>
      <c r="I64" s="43"/>
      <c r="J64" s="43"/>
      <c r="K64" s="43"/>
    </row>
    <row r="65" spans="1:11" x14ac:dyDescent="0.2">
      <c r="B65" s="5" t="s">
        <v>241</v>
      </c>
      <c r="C65" s="28">
        <v>3857</v>
      </c>
      <c r="D65" s="16">
        <v>1282</v>
      </c>
      <c r="E65" s="16">
        <v>1523</v>
      </c>
      <c r="F65" s="16">
        <v>1167</v>
      </c>
      <c r="G65" s="16">
        <v>616</v>
      </c>
      <c r="H65" s="17">
        <f>F65-G65</f>
        <v>551</v>
      </c>
      <c r="I65" s="43">
        <f>F34/C34</f>
        <v>0.4859298852381701</v>
      </c>
      <c r="J65" s="43">
        <f>G34/D34</f>
        <v>0.28946314102564102</v>
      </c>
      <c r="K65" s="43">
        <f>H34/E34</f>
        <v>0.40092317837124958</v>
      </c>
    </row>
    <row r="66" spans="1:11" x14ac:dyDescent="0.2">
      <c r="B66" s="5" t="s">
        <v>240</v>
      </c>
      <c r="C66" s="28">
        <v>3550</v>
      </c>
      <c r="D66" s="16">
        <v>1195</v>
      </c>
      <c r="E66" s="16">
        <v>1317</v>
      </c>
      <c r="F66" s="16">
        <v>1063</v>
      </c>
      <c r="G66" s="16">
        <v>541</v>
      </c>
      <c r="H66" s="17">
        <f>F66-G66</f>
        <v>522</v>
      </c>
      <c r="I66" s="43">
        <f>F35/C35</f>
        <v>0.49772752466467129</v>
      </c>
      <c r="J66" s="43">
        <f>G35/D35</f>
        <v>0.29989429175475685</v>
      </c>
      <c r="K66" s="43">
        <f>H35/E35</f>
        <v>0.40095548823118154</v>
      </c>
    </row>
    <row r="67" spans="1:11" x14ac:dyDescent="0.2">
      <c r="B67" s="5" t="s">
        <v>239</v>
      </c>
      <c r="C67" s="28">
        <v>2652</v>
      </c>
      <c r="D67" s="16">
        <v>871</v>
      </c>
      <c r="E67" s="16">
        <v>1091</v>
      </c>
      <c r="F67" s="16">
        <v>894</v>
      </c>
      <c r="G67" s="16">
        <v>519</v>
      </c>
      <c r="H67" s="17">
        <f>F67-G67</f>
        <v>375</v>
      </c>
      <c r="I67" s="43">
        <f>F36/C36</f>
        <v>0.47529650157935516</v>
      </c>
      <c r="J67" s="43">
        <f>G36/D36</f>
        <v>0.27993292342090553</v>
      </c>
      <c r="K67" s="43">
        <f>H36/E36</f>
        <v>0.40081695174878734</v>
      </c>
    </row>
    <row r="68" spans="1:11" x14ac:dyDescent="0.2">
      <c r="B68" s="5" t="s">
        <v>238</v>
      </c>
      <c r="C68" s="28">
        <v>4040</v>
      </c>
      <c r="D68" s="16">
        <v>1265</v>
      </c>
      <c r="E68" s="16">
        <v>1636</v>
      </c>
      <c r="F68" s="16">
        <v>913</v>
      </c>
      <c r="G68" s="16">
        <v>463</v>
      </c>
      <c r="H68" s="17">
        <f>F68-G68</f>
        <v>450</v>
      </c>
      <c r="I68" s="43">
        <f>F37/C37</f>
        <v>0.51160771145718753</v>
      </c>
      <c r="J68" s="43">
        <f>G37/D37</f>
        <v>0.30475876469941754</v>
      </c>
      <c r="K68" s="43">
        <f>H37/E37</f>
        <v>0.42635184732077319</v>
      </c>
    </row>
    <row r="69" spans="1:11" x14ac:dyDescent="0.2">
      <c r="B69" s="5" t="s">
        <v>237</v>
      </c>
      <c r="C69" s="28">
        <v>3972</v>
      </c>
      <c r="D69" s="16">
        <v>984</v>
      </c>
      <c r="E69" s="16">
        <v>1339</v>
      </c>
      <c r="F69" s="16">
        <v>1089</v>
      </c>
      <c r="G69" s="16">
        <v>565</v>
      </c>
      <c r="H69" s="17">
        <f>F69-G69</f>
        <v>524</v>
      </c>
      <c r="I69" s="43">
        <f>F38/C38</f>
        <v>0.53232114101679318</v>
      </c>
      <c r="J69" s="43">
        <f>G38/D38</f>
        <v>0.28598317094774134</v>
      </c>
      <c r="K69" s="43">
        <f>H38/E38</f>
        <v>0.4070129248444232</v>
      </c>
    </row>
    <row r="70" spans="1:11" x14ac:dyDescent="0.2">
      <c r="B70" s="5" t="s">
        <v>236</v>
      </c>
      <c r="C70" s="28">
        <v>4050</v>
      </c>
      <c r="D70" s="16">
        <v>620</v>
      </c>
      <c r="E70" s="16">
        <v>808</v>
      </c>
      <c r="F70" s="16">
        <v>1356</v>
      </c>
      <c r="G70" s="16">
        <v>669</v>
      </c>
      <c r="H70" s="17">
        <f>F70-G70</f>
        <v>687</v>
      </c>
      <c r="I70" s="43">
        <f>F39/C39</f>
        <v>0.50999397623350307</v>
      </c>
      <c r="J70" s="43">
        <f>G39/D39</f>
        <v>0.21117879662284919</v>
      </c>
      <c r="K70" s="43">
        <f>H39/E39</f>
        <v>0.31199460916442051</v>
      </c>
    </row>
    <row r="71" spans="1:11" ht="18" thickBot="1" x14ac:dyDescent="0.25">
      <c r="B71" s="20"/>
      <c r="C71" s="18"/>
      <c r="D71" s="19"/>
      <c r="E71" s="19"/>
      <c r="F71" s="19"/>
      <c r="G71" s="19"/>
      <c r="H71" s="19"/>
      <c r="I71" s="7"/>
      <c r="J71" s="7"/>
      <c r="K71" s="7"/>
    </row>
    <row r="72" spans="1:11" x14ac:dyDescent="0.2">
      <c r="B72" s="4"/>
      <c r="C72" s="5" t="s">
        <v>235</v>
      </c>
      <c r="F72" s="5" t="s">
        <v>234</v>
      </c>
    </row>
    <row r="73" spans="1:11" x14ac:dyDescent="0.2">
      <c r="A73" s="5"/>
    </row>
  </sheetData>
  <phoneticPr fontId="4"/>
  <pageMargins left="0.23000000000000004" right="0.23000000000000004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zoomScale="75" workbookViewId="0"/>
  </sheetViews>
  <sheetFormatPr defaultColWidth="12.69921875" defaultRowHeight="17.25" x14ac:dyDescent="0.2"/>
  <cols>
    <col min="1" max="1" width="10.69921875" style="6" customWidth="1"/>
    <col min="2" max="2" width="2.69921875" style="6" customWidth="1"/>
    <col min="3" max="3" width="4.69921875" style="6" customWidth="1"/>
    <col min="4" max="4" width="16.69921875" style="6" customWidth="1"/>
    <col min="5" max="11" width="11.69921875" style="6" customWidth="1"/>
    <col min="12" max="16384" width="12.69921875" style="6"/>
  </cols>
  <sheetData>
    <row r="1" spans="1:12" x14ac:dyDescent="0.2">
      <c r="A1" s="5"/>
    </row>
    <row r="6" spans="1:12" x14ac:dyDescent="0.2">
      <c r="F6" s="1" t="s">
        <v>329</v>
      </c>
    </row>
    <row r="7" spans="1:12" x14ac:dyDescent="0.2">
      <c r="G7" s="5" t="s">
        <v>328</v>
      </c>
    </row>
    <row r="8" spans="1:12" ht="18" thickBot="1" x14ac:dyDescent="0.25">
      <c r="B8" s="7"/>
      <c r="C8" s="7"/>
      <c r="D8" s="7"/>
      <c r="E8" s="7"/>
      <c r="F8" s="7"/>
      <c r="G8" s="7"/>
      <c r="H8" s="7"/>
      <c r="I8" s="7"/>
      <c r="J8" s="7"/>
      <c r="K8" s="38" t="s">
        <v>133</v>
      </c>
    </row>
    <row r="9" spans="1:12" x14ac:dyDescent="0.2">
      <c r="E9" s="12" t="s">
        <v>327</v>
      </c>
      <c r="F9" s="12" t="s">
        <v>326</v>
      </c>
      <c r="G9" s="12" t="s">
        <v>325</v>
      </c>
      <c r="H9" s="12" t="s">
        <v>324</v>
      </c>
      <c r="I9" s="12" t="s">
        <v>323</v>
      </c>
      <c r="J9" s="12" t="s">
        <v>322</v>
      </c>
      <c r="K9" s="12" t="s">
        <v>321</v>
      </c>
    </row>
    <row r="10" spans="1:12" x14ac:dyDescent="0.2">
      <c r="B10" s="10"/>
      <c r="C10" s="10"/>
      <c r="D10" s="10"/>
      <c r="E10" s="14" t="s">
        <v>320</v>
      </c>
      <c r="F10" s="14" t="s">
        <v>319</v>
      </c>
      <c r="G10" s="14" t="s">
        <v>318</v>
      </c>
      <c r="H10" s="14" t="s">
        <v>317</v>
      </c>
      <c r="I10" s="14" t="s">
        <v>316</v>
      </c>
      <c r="J10" s="14" t="s">
        <v>315</v>
      </c>
      <c r="K10" s="14" t="s">
        <v>314</v>
      </c>
    </row>
    <row r="11" spans="1:12" x14ac:dyDescent="0.2">
      <c r="E11" s="11"/>
      <c r="K11" s="23"/>
    </row>
    <row r="12" spans="1:12" x14ac:dyDescent="0.2">
      <c r="C12" s="4"/>
      <c r="D12" s="1" t="s">
        <v>186</v>
      </c>
      <c r="E12" s="2">
        <f>SUM(E14:E57)-E18-E41</f>
        <v>53402</v>
      </c>
      <c r="F12" s="4">
        <f>SUM(F14:F57)-F18-F41</f>
        <v>44925</v>
      </c>
      <c r="G12" s="4">
        <f>SUM(G14:G57)-G18-G41</f>
        <v>44169</v>
      </c>
      <c r="H12" s="4">
        <f>SUM(H14:H57)-H18-H41</f>
        <v>44935</v>
      </c>
      <c r="I12" s="4">
        <f>SUM(I14:I57)-I18-I41</f>
        <v>51055</v>
      </c>
      <c r="J12" s="4">
        <f>SUM(J14:J57)-J18-J41</f>
        <v>49153</v>
      </c>
      <c r="K12" s="48">
        <f>SUM(K14:K57)-K18-K41</f>
        <v>44654</v>
      </c>
      <c r="L12" s="23"/>
    </row>
    <row r="13" spans="1:12" x14ac:dyDescent="0.2">
      <c r="E13" s="11"/>
      <c r="K13" s="23"/>
      <c r="L13" s="23"/>
    </row>
    <row r="14" spans="1:12" x14ac:dyDescent="0.2">
      <c r="C14" s="5" t="s">
        <v>313</v>
      </c>
      <c r="E14" s="28">
        <v>347</v>
      </c>
      <c r="F14" s="16">
        <v>369</v>
      </c>
      <c r="G14" s="16">
        <v>245</v>
      </c>
      <c r="H14" s="16">
        <v>347</v>
      </c>
      <c r="I14" s="16">
        <v>270</v>
      </c>
      <c r="J14" s="16">
        <v>364</v>
      </c>
      <c r="K14" s="47">
        <v>387</v>
      </c>
      <c r="L14" s="23"/>
    </row>
    <row r="15" spans="1:12" x14ac:dyDescent="0.2">
      <c r="C15" s="5" t="s">
        <v>312</v>
      </c>
      <c r="E15" s="28">
        <v>42</v>
      </c>
      <c r="F15" s="16">
        <v>31</v>
      </c>
      <c r="G15" s="16">
        <v>19</v>
      </c>
      <c r="H15" s="16">
        <v>31</v>
      </c>
      <c r="I15" s="16">
        <v>21</v>
      </c>
      <c r="J15" s="16">
        <v>18</v>
      </c>
      <c r="K15" s="47">
        <v>4</v>
      </c>
      <c r="L15" s="23"/>
    </row>
    <row r="16" spans="1:12" x14ac:dyDescent="0.2">
      <c r="C16" s="5" t="s">
        <v>311</v>
      </c>
      <c r="E16" s="28">
        <v>6706</v>
      </c>
      <c r="F16" s="16">
        <v>6402</v>
      </c>
      <c r="G16" s="16">
        <v>5868</v>
      </c>
      <c r="H16" s="16">
        <v>6481</v>
      </c>
      <c r="I16" s="16">
        <v>7171</v>
      </c>
      <c r="J16" s="16">
        <v>5932</v>
      </c>
      <c r="K16" s="47">
        <v>4669</v>
      </c>
      <c r="L16" s="23"/>
    </row>
    <row r="17" spans="3:12" x14ac:dyDescent="0.2">
      <c r="E17" s="28"/>
      <c r="F17" s="16"/>
      <c r="K17" s="23"/>
      <c r="L17" s="23"/>
    </row>
    <row r="18" spans="3:12" x14ac:dyDescent="0.2">
      <c r="C18" s="5" t="s">
        <v>310</v>
      </c>
      <c r="E18" s="15">
        <f>SUM(E20:E48)-E41</f>
        <v>13964</v>
      </c>
      <c r="F18" s="17">
        <f>SUM(F20:F48)-F41</f>
        <v>11043</v>
      </c>
      <c r="G18" s="17">
        <f>SUM(G20:G48)-G41</f>
        <v>10307</v>
      </c>
      <c r="H18" s="17">
        <f>SUM(H20:H48)-H41</f>
        <v>9850</v>
      </c>
      <c r="I18" s="17">
        <f>SUM(I20:I48)-I41</f>
        <v>11530</v>
      </c>
      <c r="J18" s="17">
        <f>SUM(J20:J48)-J41</f>
        <v>10679</v>
      </c>
      <c r="K18" s="47">
        <f>SUM(K20:K48)-K41</f>
        <v>7888</v>
      </c>
      <c r="L18" s="23"/>
    </row>
    <row r="19" spans="3:12" x14ac:dyDescent="0.2">
      <c r="E19" s="28"/>
      <c r="F19" s="16"/>
      <c r="K19" s="23"/>
      <c r="L19" s="23"/>
    </row>
    <row r="20" spans="3:12" x14ac:dyDescent="0.2">
      <c r="C20" s="5" t="s">
        <v>309</v>
      </c>
      <c r="E20" s="28">
        <v>2411</v>
      </c>
      <c r="F20" s="16">
        <v>1878</v>
      </c>
      <c r="G20" s="16">
        <v>1741</v>
      </c>
      <c r="H20" s="16">
        <v>1867</v>
      </c>
      <c r="I20" s="16">
        <v>2248</v>
      </c>
      <c r="J20" s="16">
        <v>1977</v>
      </c>
      <c r="K20" s="47">
        <v>1733</v>
      </c>
      <c r="L20" s="23"/>
    </row>
    <row r="21" spans="3:12" x14ac:dyDescent="0.2">
      <c r="C21" s="5" t="s">
        <v>308</v>
      </c>
      <c r="E21" s="28">
        <v>291</v>
      </c>
      <c r="F21" s="16">
        <v>258</v>
      </c>
      <c r="G21" s="16">
        <v>280</v>
      </c>
      <c r="H21" s="16">
        <v>221</v>
      </c>
      <c r="I21" s="16">
        <v>267</v>
      </c>
      <c r="J21" s="16">
        <v>226</v>
      </c>
      <c r="K21" s="47">
        <v>276</v>
      </c>
      <c r="L21" s="23"/>
    </row>
    <row r="22" spans="3:12" x14ac:dyDescent="0.2">
      <c r="C22" s="5" t="s">
        <v>307</v>
      </c>
      <c r="E22" s="28">
        <v>1593</v>
      </c>
      <c r="F22" s="16">
        <v>1238</v>
      </c>
      <c r="G22" s="16">
        <v>922</v>
      </c>
      <c r="H22" s="16">
        <v>986</v>
      </c>
      <c r="I22" s="16">
        <v>1268</v>
      </c>
      <c r="J22" s="16">
        <v>1073</v>
      </c>
      <c r="K22" s="47">
        <v>723</v>
      </c>
      <c r="L22" s="23"/>
    </row>
    <row r="23" spans="3:12" x14ac:dyDescent="0.2">
      <c r="E23" s="11"/>
      <c r="G23" s="16"/>
      <c r="H23" s="16"/>
      <c r="I23" s="16"/>
      <c r="J23" s="16"/>
      <c r="K23" s="23"/>
      <c r="L23" s="23"/>
    </row>
    <row r="24" spans="3:12" x14ac:dyDescent="0.2">
      <c r="C24" s="5" t="s">
        <v>306</v>
      </c>
      <c r="E24" s="28">
        <v>1809</v>
      </c>
      <c r="F24" s="16">
        <v>1572</v>
      </c>
      <c r="G24" s="16">
        <v>1513</v>
      </c>
      <c r="H24" s="16">
        <v>1423</v>
      </c>
      <c r="I24" s="16">
        <v>1438</v>
      </c>
      <c r="J24" s="16">
        <v>1381</v>
      </c>
      <c r="K24" s="47">
        <v>1089</v>
      </c>
      <c r="L24" s="23"/>
    </row>
    <row r="25" spans="3:12" x14ac:dyDescent="0.2">
      <c r="C25" s="5" t="s">
        <v>305</v>
      </c>
      <c r="E25" s="28">
        <v>1003</v>
      </c>
      <c r="F25" s="16">
        <v>790</v>
      </c>
      <c r="G25" s="16">
        <v>767</v>
      </c>
      <c r="H25" s="16">
        <v>629</v>
      </c>
      <c r="I25" s="16">
        <v>722</v>
      </c>
      <c r="J25" s="16">
        <v>472</v>
      </c>
      <c r="K25" s="47">
        <v>352</v>
      </c>
      <c r="L25" s="23"/>
    </row>
    <row r="26" spans="3:12" x14ac:dyDescent="0.2">
      <c r="C26" s="5" t="s">
        <v>304</v>
      </c>
      <c r="E26" s="28">
        <v>434</v>
      </c>
      <c r="F26" s="16">
        <v>494</v>
      </c>
      <c r="G26" s="16">
        <v>492</v>
      </c>
      <c r="H26" s="16">
        <v>494</v>
      </c>
      <c r="I26" s="16">
        <v>434</v>
      </c>
      <c r="J26" s="16">
        <v>378</v>
      </c>
      <c r="K26" s="47">
        <v>341</v>
      </c>
      <c r="L26" s="23"/>
    </row>
    <row r="27" spans="3:12" x14ac:dyDescent="0.2">
      <c r="E27" s="11"/>
      <c r="G27" s="16"/>
      <c r="H27" s="16"/>
      <c r="I27" s="16"/>
      <c r="J27" s="16"/>
      <c r="K27" s="23"/>
      <c r="L27" s="23"/>
    </row>
    <row r="28" spans="3:12" x14ac:dyDescent="0.2">
      <c r="C28" s="5" t="s">
        <v>303</v>
      </c>
      <c r="E28" s="28">
        <v>148</v>
      </c>
      <c r="F28" s="16">
        <v>125</v>
      </c>
      <c r="G28" s="16">
        <v>95</v>
      </c>
      <c r="H28" s="16">
        <v>74</v>
      </c>
      <c r="I28" s="16">
        <v>86</v>
      </c>
      <c r="J28" s="16">
        <v>93</v>
      </c>
      <c r="K28" s="47">
        <v>124</v>
      </c>
      <c r="L28" s="23"/>
    </row>
    <row r="29" spans="3:12" x14ac:dyDescent="0.2">
      <c r="C29" s="5" t="s">
        <v>302</v>
      </c>
      <c r="E29" s="28">
        <v>329</v>
      </c>
      <c r="F29" s="16">
        <v>229</v>
      </c>
      <c r="G29" s="16">
        <v>232</v>
      </c>
      <c r="H29" s="16">
        <v>221</v>
      </c>
      <c r="I29" s="16">
        <v>266</v>
      </c>
      <c r="J29" s="16">
        <v>236</v>
      </c>
      <c r="K29" s="47">
        <v>183</v>
      </c>
      <c r="L29" s="23"/>
    </row>
    <row r="30" spans="3:12" x14ac:dyDescent="0.2">
      <c r="C30" s="5" t="s">
        <v>301</v>
      </c>
      <c r="E30" s="28">
        <v>396</v>
      </c>
      <c r="F30" s="16">
        <v>260</v>
      </c>
      <c r="G30" s="16">
        <v>344</v>
      </c>
      <c r="H30" s="16">
        <v>308</v>
      </c>
      <c r="I30" s="16">
        <v>454</v>
      </c>
      <c r="J30" s="16">
        <v>603</v>
      </c>
      <c r="K30" s="47">
        <v>372</v>
      </c>
      <c r="L30" s="23"/>
    </row>
    <row r="31" spans="3:12" x14ac:dyDescent="0.2">
      <c r="E31" s="11"/>
      <c r="G31" s="16"/>
      <c r="H31" s="16"/>
      <c r="I31" s="16"/>
      <c r="J31" s="16"/>
      <c r="K31" s="23"/>
      <c r="L31" s="23"/>
    </row>
    <row r="32" spans="3:12" x14ac:dyDescent="0.2">
      <c r="C32" s="5" t="s">
        <v>300</v>
      </c>
      <c r="E32" s="28">
        <v>26</v>
      </c>
      <c r="F32" s="16">
        <v>15</v>
      </c>
      <c r="G32" s="16">
        <v>37</v>
      </c>
      <c r="H32" s="16">
        <v>42</v>
      </c>
      <c r="I32" s="16">
        <v>27</v>
      </c>
      <c r="J32" s="16">
        <v>27</v>
      </c>
      <c r="K32" s="47">
        <v>7</v>
      </c>
      <c r="L32" s="23"/>
    </row>
    <row r="33" spans="3:12" x14ac:dyDescent="0.2">
      <c r="C33" s="5" t="s">
        <v>299</v>
      </c>
      <c r="E33" s="28">
        <v>542</v>
      </c>
      <c r="F33" s="16">
        <v>547</v>
      </c>
      <c r="G33" s="16">
        <v>345</v>
      </c>
      <c r="H33" s="16">
        <v>305</v>
      </c>
      <c r="I33" s="16">
        <v>361</v>
      </c>
      <c r="J33" s="16">
        <v>347</v>
      </c>
      <c r="K33" s="47">
        <v>311</v>
      </c>
      <c r="L33" s="23"/>
    </row>
    <row r="34" spans="3:12" x14ac:dyDescent="0.2">
      <c r="C34" s="5" t="s">
        <v>298</v>
      </c>
      <c r="E34" s="28">
        <v>175</v>
      </c>
      <c r="F34" s="16">
        <v>124</v>
      </c>
      <c r="G34" s="16">
        <v>118</v>
      </c>
      <c r="H34" s="16">
        <v>122</v>
      </c>
      <c r="I34" s="16">
        <v>113</v>
      </c>
      <c r="J34" s="16">
        <v>163</v>
      </c>
      <c r="K34" s="47">
        <v>86</v>
      </c>
      <c r="L34" s="23"/>
    </row>
    <row r="35" spans="3:12" x14ac:dyDescent="0.2">
      <c r="E35" s="28"/>
      <c r="F35" s="16"/>
      <c r="G35" s="16"/>
      <c r="H35" s="16"/>
      <c r="I35" s="16"/>
      <c r="J35" s="16"/>
      <c r="K35" s="23"/>
      <c r="L35" s="23"/>
    </row>
    <row r="36" spans="3:12" x14ac:dyDescent="0.2">
      <c r="C36" s="5" t="s">
        <v>297</v>
      </c>
      <c r="E36" s="28">
        <v>429</v>
      </c>
      <c r="F36" s="16">
        <v>317</v>
      </c>
      <c r="G36" s="16">
        <v>310</v>
      </c>
      <c r="H36" s="16">
        <v>223</v>
      </c>
      <c r="I36" s="16">
        <v>185</v>
      </c>
      <c r="J36" s="16">
        <v>188</v>
      </c>
      <c r="K36" s="47">
        <v>108</v>
      </c>
      <c r="L36" s="23"/>
    </row>
    <row r="37" spans="3:12" x14ac:dyDescent="0.2">
      <c r="C37" s="5" t="s">
        <v>296</v>
      </c>
      <c r="E37" s="28">
        <v>328</v>
      </c>
      <c r="F37" s="16">
        <v>186</v>
      </c>
      <c r="G37" s="16">
        <v>174</v>
      </c>
      <c r="H37" s="16">
        <v>247</v>
      </c>
      <c r="I37" s="16">
        <v>218</v>
      </c>
      <c r="J37" s="16">
        <v>281</v>
      </c>
      <c r="K37" s="47">
        <v>117</v>
      </c>
      <c r="L37" s="23"/>
    </row>
    <row r="38" spans="3:12" x14ac:dyDescent="0.2">
      <c r="C38" s="5" t="s">
        <v>295</v>
      </c>
      <c r="E38" s="28">
        <v>39</v>
      </c>
      <c r="F38" s="16">
        <v>51</v>
      </c>
      <c r="G38" s="16">
        <v>85</v>
      </c>
      <c r="H38" s="16">
        <v>67</v>
      </c>
      <c r="I38" s="16">
        <v>14</v>
      </c>
      <c r="J38" s="16">
        <v>36</v>
      </c>
      <c r="K38" s="47">
        <v>21</v>
      </c>
      <c r="L38" s="23"/>
    </row>
    <row r="39" spans="3:12" x14ac:dyDescent="0.2">
      <c r="C39" s="5" t="s">
        <v>294</v>
      </c>
      <c r="E39" s="28">
        <v>1293</v>
      </c>
      <c r="F39" s="16">
        <v>986</v>
      </c>
      <c r="G39" s="16">
        <v>829</v>
      </c>
      <c r="H39" s="16">
        <v>732</v>
      </c>
      <c r="I39" s="16">
        <v>1103</v>
      </c>
      <c r="J39" s="16">
        <v>965</v>
      </c>
      <c r="K39" s="47">
        <v>639</v>
      </c>
      <c r="L39" s="23"/>
    </row>
    <row r="40" spans="3:12" x14ac:dyDescent="0.2">
      <c r="E40" s="11"/>
      <c r="K40" s="23"/>
      <c r="L40" s="23"/>
    </row>
    <row r="41" spans="3:12" x14ac:dyDescent="0.2">
      <c r="C41" s="5" t="s">
        <v>293</v>
      </c>
      <c r="E41" s="15">
        <f>SUM(E43:E46)</f>
        <v>2116</v>
      </c>
      <c r="F41" s="17">
        <f>SUM(F43:F46)</f>
        <v>1374</v>
      </c>
      <c r="G41" s="17">
        <f>SUM(G43:G46)</f>
        <v>1470</v>
      </c>
      <c r="H41" s="17">
        <f>SUM(H43:H46)</f>
        <v>1286</v>
      </c>
      <c r="I41" s="17">
        <f>SUM(I43:I46)</f>
        <v>1765</v>
      </c>
      <c r="J41" s="17">
        <f>SUM(J43:J46)</f>
        <v>1656</v>
      </c>
      <c r="K41" s="47">
        <f>SUM(K43:K46)</f>
        <v>1071</v>
      </c>
      <c r="L41" s="23"/>
    </row>
    <row r="42" spans="3:12" x14ac:dyDescent="0.2">
      <c r="E42" s="11"/>
      <c r="K42" s="23"/>
      <c r="L42" s="23"/>
    </row>
    <row r="43" spans="3:12" x14ac:dyDescent="0.2">
      <c r="D43" s="5" t="s">
        <v>292</v>
      </c>
      <c r="E43" s="28">
        <v>1053</v>
      </c>
      <c r="F43" s="16">
        <v>774</v>
      </c>
      <c r="G43" s="16">
        <v>734</v>
      </c>
      <c r="H43" s="16">
        <v>630</v>
      </c>
      <c r="I43" s="16">
        <v>823</v>
      </c>
      <c r="J43" s="16">
        <v>727</v>
      </c>
      <c r="K43" s="47">
        <v>475</v>
      </c>
      <c r="L43" s="23"/>
    </row>
    <row r="44" spans="3:12" x14ac:dyDescent="0.2">
      <c r="D44" s="5" t="s">
        <v>291</v>
      </c>
      <c r="E44" s="28">
        <v>634</v>
      </c>
      <c r="F44" s="16">
        <v>316</v>
      </c>
      <c r="G44" s="16">
        <v>419</v>
      </c>
      <c r="H44" s="16">
        <v>374</v>
      </c>
      <c r="I44" s="16">
        <v>559</v>
      </c>
      <c r="J44" s="16">
        <v>621</v>
      </c>
      <c r="K44" s="47">
        <v>409</v>
      </c>
      <c r="L44" s="23"/>
    </row>
    <row r="45" spans="3:12" x14ac:dyDescent="0.2">
      <c r="D45" s="5" t="s">
        <v>290</v>
      </c>
      <c r="E45" s="28">
        <v>359</v>
      </c>
      <c r="F45" s="16">
        <v>209</v>
      </c>
      <c r="G45" s="16">
        <v>232</v>
      </c>
      <c r="H45" s="16">
        <v>224</v>
      </c>
      <c r="I45" s="16">
        <v>250</v>
      </c>
      <c r="J45" s="16">
        <v>237</v>
      </c>
      <c r="K45" s="47">
        <v>108</v>
      </c>
      <c r="L45" s="23"/>
    </row>
    <row r="46" spans="3:12" x14ac:dyDescent="0.2">
      <c r="D46" s="5" t="s">
        <v>289</v>
      </c>
      <c r="E46" s="28">
        <v>70</v>
      </c>
      <c r="F46" s="16">
        <v>75</v>
      </c>
      <c r="G46" s="16">
        <v>85</v>
      </c>
      <c r="H46" s="16">
        <v>58</v>
      </c>
      <c r="I46" s="16">
        <v>133</v>
      </c>
      <c r="J46" s="16">
        <v>71</v>
      </c>
      <c r="K46" s="47">
        <v>79</v>
      </c>
      <c r="L46" s="23"/>
    </row>
    <row r="47" spans="3:12" x14ac:dyDescent="0.2">
      <c r="E47" s="11"/>
      <c r="G47" s="16"/>
      <c r="H47" s="16"/>
      <c r="I47" s="16"/>
      <c r="J47" s="16"/>
      <c r="K47" s="23"/>
      <c r="L47" s="23"/>
    </row>
    <row r="48" spans="3:12" x14ac:dyDescent="0.2">
      <c r="C48" s="5" t="s">
        <v>288</v>
      </c>
      <c r="E48" s="28">
        <v>602</v>
      </c>
      <c r="F48" s="16">
        <v>599</v>
      </c>
      <c r="G48" s="16">
        <v>553</v>
      </c>
      <c r="H48" s="16">
        <v>603</v>
      </c>
      <c r="I48" s="16">
        <v>561</v>
      </c>
      <c r="J48" s="16">
        <v>577</v>
      </c>
      <c r="K48" s="47">
        <v>335</v>
      </c>
      <c r="L48" s="23"/>
    </row>
    <row r="49" spans="2:12" x14ac:dyDescent="0.2">
      <c r="E49" s="28"/>
      <c r="F49" s="16"/>
      <c r="G49" s="16"/>
      <c r="H49" s="16"/>
      <c r="I49" s="16"/>
      <c r="J49" s="16"/>
      <c r="K49" s="23"/>
      <c r="L49" s="23"/>
    </row>
    <row r="50" spans="2:12" x14ac:dyDescent="0.2">
      <c r="C50" s="5" t="s">
        <v>287</v>
      </c>
      <c r="E50" s="28">
        <v>25</v>
      </c>
      <c r="F50" s="16">
        <v>25</v>
      </c>
      <c r="G50" s="16">
        <v>19</v>
      </c>
      <c r="H50" s="16">
        <v>38</v>
      </c>
      <c r="I50" s="16">
        <v>61</v>
      </c>
      <c r="J50" s="16">
        <v>54</v>
      </c>
      <c r="K50" s="47">
        <v>53</v>
      </c>
      <c r="L50" s="23"/>
    </row>
    <row r="51" spans="2:12" x14ac:dyDescent="0.2">
      <c r="C51" s="5" t="s">
        <v>286</v>
      </c>
      <c r="E51" s="28">
        <v>3112</v>
      </c>
      <c r="F51" s="16">
        <v>2717</v>
      </c>
      <c r="G51" s="16">
        <v>3259</v>
      </c>
      <c r="H51" s="16">
        <v>3124</v>
      </c>
      <c r="I51" s="16">
        <v>3318</v>
      </c>
      <c r="J51" s="16">
        <v>3235</v>
      </c>
      <c r="K51" s="47">
        <v>2957</v>
      </c>
      <c r="L51" s="23"/>
    </row>
    <row r="52" spans="2:12" x14ac:dyDescent="0.2">
      <c r="C52" s="5" t="s">
        <v>285</v>
      </c>
      <c r="E52" s="28">
        <v>13227</v>
      </c>
      <c r="F52" s="16">
        <v>10111</v>
      </c>
      <c r="G52" s="16">
        <v>10635</v>
      </c>
      <c r="H52" s="16">
        <v>10850</v>
      </c>
      <c r="I52" s="16">
        <v>12388</v>
      </c>
      <c r="J52" s="16">
        <v>12485</v>
      </c>
      <c r="K52" s="47">
        <v>12775</v>
      </c>
      <c r="L52" s="23"/>
    </row>
    <row r="53" spans="2:12" x14ac:dyDescent="0.2">
      <c r="E53" s="28"/>
      <c r="F53" s="16"/>
      <c r="G53" s="16"/>
      <c r="H53" s="16"/>
      <c r="I53" s="16"/>
      <c r="J53" s="16"/>
      <c r="K53" s="23"/>
      <c r="L53" s="23"/>
    </row>
    <row r="54" spans="2:12" x14ac:dyDescent="0.2">
      <c r="C54" s="5" t="s">
        <v>284</v>
      </c>
      <c r="E54" s="28">
        <v>1568</v>
      </c>
      <c r="F54" s="16">
        <v>1190</v>
      </c>
      <c r="G54" s="16">
        <v>1558</v>
      </c>
      <c r="H54" s="16">
        <v>1391</v>
      </c>
      <c r="I54" s="16">
        <v>1734</v>
      </c>
      <c r="J54" s="16">
        <v>1955</v>
      </c>
      <c r="K54" s="47">
        <v>1894</v>
      </c>
      <c r="L54" s="23"/>
    </row>
    <row r="55" spans="2:12" x14ac:dyDescent="0.2">
      <c r="C55" s="5" t="s">
        <v>283</v>
      </c>
      <c r="E55" s="28">
        <v>382</v>
      </c>
      <c r="F55" s="16">
        <v>319</v>
      </c>
      <c r="G55" s="16">
        <v>321</v>
      </c>
      <c r="H55" s="16">
        <v>272</v>
      </c>
      <c r="I55" s="16">
        <v>356</v>
      </c>
      <c r="J55" s="16">
        <v>387</v>
      </c>
      <c r="K55" s="47">
        <v>382</v>
      </c>
      <c r="L55" s="23"/>
    </row>
    <row r="56" spans="2:12" x14ac:dyDescent="0.2">
      <c r="C56" s="5" t="s">
        <v>282</v>
      </c>
      <c r="E56" s="28">
        <v>13850</v>
      </c>
      <c r="F56" s="16">
        <v>12557</v>
      </c>
      <c r="G56" s="16">
        <v>11793</v>
      </c>
      <c r="H56" s="16">
        <v>12319</v>
      </c>
      <c r="I56" s="16">
        <v>13960</v>
      </c>
      <c r="J56" s="16">
        <v>13759</v>
      </c>
      <c r="K56" s="47">
        <v>13113</v>
      </c>
      <c r="L56" s="23"/>
    </row>
    <row r="57" spans="2:12" x14ac:dyDescent="0.2">
      <c r="C57" s="5" t="s">
        <v>281</v>
      </c>
      <c r="E57" s="28">
        <v>179</v>
      </c>
      <c r="F57" s="16">
        <v>161</v>
      </c>
      <c r="G57" s="16">
        <v>145</v>
      </c>
      <c r="H57" s="16">
        <v>232</v>
      </c>
      <c r="I57" s="16">
        <v>246</v>
      </c>
      <c r="J57" s="16">
        <v>285</v>
      </c>
      <c r="K57" s="47">
        <v>532</v>
      </c>
      <c r="L57" s="23"/>
    </row>
    <row r="58" spans="2:12" x14ac:dyDescent="0.2">
      <c r="B58" s="10"/>
      <c r="C58" s="10"/>
      <c r="D58" s="10"/>
      <c r="E58" s="25"/>
      <c r="F58" s="10"/>
      <c r="G58" s="32"/>
      <c r="H58" s="32"/>
      <c r="I58" s="32"/>
      <c r="J58" s="32"/>
      <c r="K58" s="10"/>
    </row>
    <row r="59" spans="2:12" x14ac:dyDescent="0.2">
      <c r="E59" s="11"/>
      <c r="I59" s="16"/>
      <c r="J59" s="16"/>
      <c r="K59" s="16"/>
    </row>
    <row r="60" spans="2:12" x14ac:dyDescent="0.2">
      <c r="C60" s="5" t="s">
        <v>280</v>
      </c>
      <c r="E60" s="11"/>
      <c r="I60" s="16"/>
      <c r="J60" s="16"/>
      <c r="K60" s="22"/>
    </row>
    <row r="61" spans="2:12" x14ac:dyDescent="0.2">
      <c r="D61" s="5" t="s">
        <v>279</v>
      </c>
      <c r="E61" s="28">
        <v>33730</v>
      </c>
      <c r="F61" s="16">
        <v>29765</v>
      </c>
      <c r="G61" s="16">
        <v>29057</v>
      </c>
      <c r="H61" s="16">
        <v>29277</v>
      </c>
      <c r="I61" s="16">
        <v>32802</v>
      </c>
      <c r="J61" s="16">
        <v>30835</v>
      </c>
      <c r="K61" s="47">
        <v>29025</v>
      </c>
      <c r="L61" s="23"/>
    </row>
    <row r="62" spans="2:12" x14ac:dyDescent="0.2">
      <c r="D62" s="5" t="s">
        <v>278</v>
      </c>
      <c r="E62" s="28">
        <v>12640</v>
      </c>
      <c r="F62" s="16">
        <v>10501</v>
      </c>
      <c r="G62" s="16">
        <v>10155</v>
      </c>
      <c r="H62" s="16">
        <v>10292</v>
      </c>
      <c r="I62" s="16">
        <v>12316</v>
      </c>
      <c r="J62" s="16">
        <v>11982</v>
      </c>
      <c r="K62" s="47">
        <v>10419</v>
      </c>
      <c r="L62" s="23"/>
    </row>
    <row r="63" spans="2:12" x14ac:dyDescent="0.2">
      <c r="D63" s="5" t="s">
        <v>277</v>
      </c>
      <c r="E63" s="28">
        <v>5310</v>
      </c>
      <c r="F63" s="16">
        <v>3548</v>
      </c>
      <c r="G63" s="16">
        <v>4164</v>
      </c>
      <c r="H63" s="16">
        <v>4185</v>
      </c>
      <c r="I63" s="16">
        <v>4614</v>
      </c>
      <c r="J63" s="16">
        <v>4956</v>
      </c>
      <c r="K63" s="47">
        <v>4081</v>
      </c>
      <c r="L63" s="23"/>
    </row>
    <row r="64" spans="2:12" x14ac:dyDescent="0.2">
      <c r="E64" s="28"/>
      <c r="F64" s="16"/>
      <c r="G64" s="16"/>
      <c r="H64" s="16"/>
      <c r="I64" s="16"/>
      <c r="J64" s="16"/>
      <c r="K64" s="23"/>
      <c r="L64" s="23"/>
    </row>
    <row r="65" spans="1:12" x14ac:dyDescent="0.2">
      <c r="D65" s="5" t="s">
        <v>276</v>
      </c>
      <c r="E65" s="28">
        <v>485</v>
      </c>
      <c r="F65" s="16">
        <v>368</v>
      </c>
      <c r="G65" s="16">
        <v>156</v>
      </c>
      <c r="H65" s="16">
        <v>471</v>
      </c>
      <c r="I65" s="16">
        <v>387</v>
      </c>
      <c r="J65" s="16">
        <v>531</v>
      </c>
      <c r="K65" s="47">
        <v>571</v>
      </c>
      <c r="L65" s="23"/>
    </row>
    <row r="66" spans="1:12" x14ac:dyDescent="0.2">
      <c r="D66" s="5" t="s">
        <v>275</v>
      </c>
      <c r="E66" s="28">
        <v>1064</v>
      </c>
      <c r="F66" s="16">
        <v>651</v>
      </c>
      <c r="G66" s="16">
        <v>572</v>
      </c>
      <c r="H66" s="16">
        <v>672</v>
      </c>
      <c r="I66" s="16">
        <v>816</v>
      </c>
      <c r="J66" s="16">
        <v>758</v>
      </c>
      <c r="K66" s="47">
        <v>408</v>
      </c>
      <c r="L66" s="23"/>
    </row>
    <row r="67" spans="1:12" x14ac:dyDescent="0.2">
      <c r="D67" s="5" t="s">
        <v>274</v>
      </c>
      <c r="E67" s="28">
        <v>173</v>
      </c>
      <c r="F67" s="16">
        <v>92</v>
      </c>
      <c r="G67" s="16">
        <v>65</v>
      </c>
      <c r="H67" s="16">
        <v>38</v>
      </c>
      <c r="I67" s="16">
        <v>120</v>
      </c>
      <c r="J67" s="16">
        <v>91</v>
      </c>
      <c r="K67" s="47">
        <v>150</v>
      </c>
      <c r="L67" s="23"/>
    </row>
    <row r="68" spans="1:12" ht="18" thickBot="1" x14ac:dyDescent="0.25">
      <c r="B68" s="7"/>
      <c r="C68" s="7"/>
      <c r="D68" s="7"/>
      <c r="E68" s="18"/>
      <c r="F68" s="7"/>
      <c r="G68" s="7"/>
      <c r="H68" s="7"/>
      <c r="I68" s="7"/>
      <c r="J68" s="7"/>
      <c r="K68" s="7"/>
    </row>
    <row r="69" spans="1:12" x14ac:dyDescent="0.2">
      <c r="E69" s="5" t="s">
        <v>235</v>
      </c>
    </row>
    <row r="70" spans="1:12" x14ac:dyDescent="0.2">
      <c r="A70" s="5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30</vt:i4>
      </vt:variant>
    </vt:vector>
  </HeadingPairs>
  <TitlesOfParts>
    <vt:vector size="57" baseType="lpstr">
      <vt:lpstr>C01A推移</vt:lpstr>
      <vt:lpstr>C01B推移</vt:lpstr>
      <vt:lpstr>C02年齢</vt:lpstr>
      <vt:lpstr>C03地位</vt:lpstr>
      <vt:lpstr>C04町村</vt:lpstr>
      <vt:lpstr>C05地位</vt:lpstr>
      <vt:lpstr>C06産業</vt:lpstr>
      <vt:lpstr>C07職安</vt:lpstr>
      <vt:lpstr>C08職安</vt:lpstr>
      <vt:lpstr>C09高齢</vt:lpstr>
      <vt:lpstr>C10心身</vt:lpstr>
      <vt:lpstr>C11日雇</vt:lpstr>
      <vt:lpstr>C12新規</vt:lpstr>
      <vt:lpstr>C13A養成</vt:lpstr>
      <vt:lpstr>C13B短期</vt:lpstr>
      <vt:lpstr>C14A労組</vt:lpstr>
      <vt:lpstr>C14B労組</vt:lpstr>
      <vt:lpstr>C15争議</vt:lpstr>
      <vt:lpstr>C16賃金</vt:lpstr>
      <vt:lpstr>C17賃金</vt:lpstr>
      <vt:lpstr>C18給与</vt:lpstr>
      <vt:lpstr>C19日数</vt:lpstr>
      <vt:lpstr>C20時間</vt:lpstr>
      <vt:lpstr>C21雇用</vt:lpstr>
      <vt:lpstr>C22賃金</vt:lpstr>
      <vt:lpstr>C23初給</vt:lpstr>
      <vt:lpstr>C24ﾊﾟｰﾄ</vt:lpstr>
      <vt:lpstr>'C01B推移'!\e</vt:lpstr>
      <vt:lpstr>'C06産業'!\e</vt:lpstr>
      <vt:lpstr>\e</vt:lpstr>
      <vt:lpstr>'C01A推移'!Print_Area_MI</vt:lpstr>
      <vt:lpstr>'C01B推移'!Print_Area_MI</vt:lpstr>
      <vt:lpstr>'C02年齢'!Print_Area_MI</vt:lpstr>
      <vt:lpstr>'C03地位'!Print_Area_MI</vt:lpstr>
      <vt:lpstr>'C04町村'!Print_Area_MI</vt:lpstr>
      <vt:lpstr>'C05地位'!Print_Area_MI</vt:lpstr>
      <vt:lpstr>'C06産業'!Print_Area_MI</vt:lpstr>
      <vt:lpstr>'C07職安'!Print_Area_MI</vt:lpstr>
      <vt:lpstr>'C08職安'!Print_Area_MI</vt:lpstr>
      <vt:lpstr>'C09高齢'!Print_Area_MI</vt:lpstr>
      <vt:lpstr>'C10心身'!Print_Area_MI</vt:lpstr>
      <vt:lpstr>'C11日雇'!Print_Area_MI</vt:lpstr>
      <vt:lpstr>'C12新規'!Print_Area_MI</vt:lpstr>
      <vt:lpstr>'C13A養成'!Print_Area_MI</vt:lpstr>
      <vt:lpstr>'C13B短期'!Print_Area_MI</vt:lpstr>
      <vt:lpstr>'C14A労組'!Print_Area_MI</vt:lpstr>
      <vt:lpstr>'C14B労組'!Print_Area_MI</vt:lpstr>
      <vt:lpstr>'C15争議'!Print_Area_MI</vt:lpstr>
      <vt:lpstr>'C16賃金'!Print_Area_MI</vt:lpstr>
      <vt:lpstr>'C17賃金'!Print_Area_MI</vt:lpstr>
      <vt:lpstr>'C18給与'!Print_Area_MI</vt:lpstr>
      <vt:lpstr>'C19日数'!Print_Area_MI</vt:lpstr>
      <vt:lpstr>'C20時間'!Print_Area_MI</vt:lpstr>
      <vt:lpstr>'C21雇用'!Print_Area_MI</vt:lpstr>
      <vt:lpstr>'C22賃金'!Print_Area_MI</vt:lpstr>
      <vt:lpstr>'C23初給'!Print_Area_MI</vt:lpstr>
      <vt:lpstr>'C24ﾊﾟｰﾄ'!Print_Area_MI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2000-12-11T04:44:13Z</cp:lastPrinted>
  <dcterms:created xsi:type="dcterms:W3CDTF">2000-10-31T05:45:04Z</dcterms:created>
  <dcterms:modified xsi:type="dcterms:W3CDTF">2018-08-10T05:34:36Z</dcterms:modified>
</cp:coreProperties>
</file>