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1.58\総務課2\000財政係\平成28年度\公営企業\0.調査\2.3〆公営企業に係る「経営比較分析表」の分析等について\"/>
    </mc:Choice>
  </mc:AlternateContent>
  <workbookProtection workbookPassword="8649" lockStructure="1"/>
  <bookViews>
    <workbookView xWindow="0" yWindow="0" windowWidth="20490" windowHeight="8745"/>
  </bookViews>
  <sheets>
    <sheet name="法非適用_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Y8" i="4" s="1"/>
  <c r="R6" i="5"/>
  <c r="Q6" i="5"/>
  <c r="P6" i="5"/>
  <c r="O6" i="5"/>
  <c r="N6" i="5"/>
  <c r="M6" i="5"/>
  <c r="L6" i="5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Q8" i="4"/>
  <c r="AI8" i="4"/>
  <c r="Z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<sst xmlns="http://schemas.openxmlformats.org/spreadsheetml/2006/main" count="218" uniqueCount="108">
  <si>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</si>
  <si>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</si>
  <si>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</si>
  <si>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</si>
  <si>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</si>
  <si>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</si>
  <si>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</si>
  <si>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</si>
  <si>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</si>
  <si>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</si>
  <si>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</si>
  <si>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</si>
  <si>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</si>
  <si>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</si>
  <si>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</si>
  <si>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</si>
  <si>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</si>
  <si>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</si>
  <si>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</si>
  <si>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</si>
  <si>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</si>
  <si>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</si>
  <si>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</si>
  <si>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</si>
  <si>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</si>
  <si>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</si>
  <si>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</si>
  <si>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</si>
  <si>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</si>
  <si>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</si>
  <si>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</si>
  <si>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</si>
  <si>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</si>
  <si>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</si>
  <si>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</si>
  <si>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</si>
  <si>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</si>
  <si>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</si>
  <si>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</si>
  <si>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</si>
  <si>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</si>
  <si>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</si>
  <si>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</si>
  <si>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</si>
  <si>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</si>
  <si>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</si>
  <si>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</si>
  <si>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</si>
  <si>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</si>
  <si>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</si>
  <si>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</si>
  <si>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</si>
  <si>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</si>
  <si>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</si>
  <si>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</si>
  <si>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</si>
  <si>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</si>
  <si>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</si>
  <si>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</si>
  <si>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</si>
  <si>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</si>
  <si>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</si>
  <si>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</si>
  <si>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</si>
  <si>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</si>
  <si>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</si>
  <si>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</si>
  <si>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</si>
  <si>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</si>
  <si>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</si>
  <si>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</si>
  <si>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</si>
  <si>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</si>
  <si>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</si>
  <si>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</si>
  <si>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</si>
  <si>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</si>
  <si>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</si>
  <si>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</si>
  <si>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</si>
  <si>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</si>
  <si>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</si>
  <si>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</si>
  <si>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</si>
  <si>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</si>
  <si>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</si>
  <si>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</si>
  <si>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</si>
  <si>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</si>
  <si>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</si>
  <si>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</si>
  <si>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</si>
  <si>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</si>
  <si>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和歌山県　紀美野町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</si>
  <si>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</si>
  <si>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</si>
  <si>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</si>
  <si>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</si>
  <si>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</si>
  <si>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</si>
  <si>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</si>
  <si>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</si>
  <si>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</si>
  <si>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</si>
  <si>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</si>
  <si>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平成23年度に比べ、平成27年度では、給水人口の減少とともに水道の使用量も減少しており、施設利用率も15.1％の減少が見られる。
　また、収益的収支比率は、平均78.12％で一般会計の繰入金に影響している。給水原価は87.4円の増となっており、料金回収率も8.79％減少している状況である。
　有収率は、平成23年度と比較して6.31％改善しており、企業債残高対給水収益比率も275.96％改善している。
　給水人口が徐々に減少している近年、現状の改善は見込み難いため、今後水道料金の改定などを検討していく必要がある。　　　　　　　　　　　　　　　　　　　　</t>
    <rPh sb="1" eb="3">
      <t>ヘイセイ</t>
    </rPh>
    <rPh sb="5" eb="7">
      <t>ネンド</t>
    </rPh>
    <rPh sb="8" eb="9">
      <t>クラ</t>
    </rPh>
    <rPh sb="11" eb="13">
      <t>ヘイセイ</t>
    </rPh>
    <rPh sb="15" eb="17">
      <t>ネンド</t>
    </rPh>
    <rPh sb="20" eb="22">
      <t>キュウスイ</t>
    </rPh>
    <rPh sb="22" eb="24">
      <t>ジンコウ</t>
    </rPh>
    <rPh sb="25" eb="27">
      <t>ゲンショウ</t>
    </rPh>
    <rPh sb="31" eb="33">
      <t>スイドウ</t>
    </rPh>
    <rPh sb="34" eb="37">
      <t>シヨウリョウ</t>
    </rPh>
    <rPh sb="38" eb="40">
      <t>ゲンショウ</t>
    </rPh>
    <rPh sb="45" eb="47">
      <t>シセツ</t>
    </rPh>
    <rPh sb="47" eb="49">
      <t>リヨウ</t>
    </rPh>
    <rPh sb="49" eb="50">
      <t>リツ</t>
    </rPh>
    <rPh sb="57" eb="59">
      <t>ゲンショウ</t>
    </rPh>
    <rPh sb="60" eb="61">
      <t>ミ</t>
    </rPh>
    <rPh sb="70" eb="73">
      <t>シュウエキテキ</t>
    </rPh>
    <rPh sb="73" eb="75">
      <t>シュウシ</t>
    </rPh>
    <rPh sb="75" eb="77">
      <t>ヒリツ</t>
    </rPh>
    <rPh sb="79" eb="81">
      <t>ヘイキン</t>
    </rPh>
    <rPh sb="88" eb="90">
      <t>イッパン</t>
    </rPh>
    <rPh sb="90" eb="92">
      <t>カイケイ</t>
    </rPh>
    <rPh sb="93" eb="95">
      <t>クリイレ</t>
    </rPh>
    <rPh sb="95" eb="96">
      <t>キン</t>
    </rPh>
    <rPh sb="97" eb="99">
      <t>エイキョウ</t>
    </rPh>
    <rPh sb="104" eb="106">
      <t>キュウスイ</t>
    </rPh>
    <rPh sb="106" eb="108">
      <t>ゲンカ</t>
    </rPh>
    <rPh sb="113" eb="114">
      <t>エン</t>
    </rPh>
    <rPh sb="115" eb="116">
      <t>ゾウ</t>
    </rPh>
    <rPh sb="123" eb="125">
      <t>リョウキン</t>
    </rPh>
    <rPh sb="125" eb="127">
      <t>カイシュウ</t>
    </rPh>
    <rPh sb="127" eb="128">
      <t>リツ</t>
    </rPh>
    <rPh sb="134" eb="136">
      <t>ゲンショウ</t>
    </rPh>
    <rPh sb="140" eb="142">
      <t>ジョウキョウ</t>
    </rPh>
    <rPh sb="148" eb="151">
      <t>ユウシュウリツ</t>
    </rPh>
    <rPh sb="153" eb="155">
      <t>ヘイセイ</t>
    </rPh>
    <rPh sb="157" eb="159">
      <t>ネンド</t>
    </rPh>
    <rPh sb="160" eb="162">
      <t>ヒカク</t>
    </rPh>
    <rPh sb="169" eb="171">
      <t>カイゼン</t>
    </rPh>
    <rPh sb="176" eb="178">
      <t>キギョウ</t>
    </rPh>
    <rPh sb="178" eb="179">
      <t>サイ</t>
    </rPh>
    <rPh sb="179" eb="181">
      <t>ザンダカ</t>
    </rPh>
    <rPh sb="181" eb="182">
      <t>タイ</t>
    </rPh>
    <rPh sb="182" eb="184">
      <t>キュウスイ</t>
    </rPh>
    <rPh sb="184" eb="186">
      <t>シュウエキ</t>
    </rPh>
    <rPh sb="186" eb="188">
      <t>ヒリツ</t>
    </rPh>
    <rPh sb="196" eb="198">
      <t>カイゼン</t>
    </rPh>
    <rPh sb="205" eb="207">
      <t>キュウスイ</t>
    </rPh>
    <rPh sb="207" eb="209">
      <t>ジンコウ</t>
    </rPh>
    <rPh sb="210" eb="212">
      <t>ジョジョ</t>
    </rPh>
    <rPh sb="213" eb="215">
      <t>ゲンショウ</t>
    </rPh>
    <rPh sb="219" eb="221">
      <t>キンネン</t>
    </rPh>
    <rPh sb="222" eb="224">
      <t>ゲンジョウ</t>
    </rPh>
    <rPh sb="225" eb="227">
      <t>カイゼン</t>
    </rPh>
    <rPh sb="228" eb="230">
      <t>ミコ</t>
    </rPh>
    <rPh sb="231" eb="232">
      <t>ニク</t>
    </rPh>
    <rPh sb="238" eb="240">
      <t>スイドウ</t>
    </rPh>
    <rPh sb="240" eb="242">
      <t>リョウキン</t>
    </rPh>
    <rPh sb="243" eb="245">
      <t>カイテイ</t>
    </rPh>
    <rPh sb="248" eb="250">
      <t>ケントウ</t>
    </rPh>
    <rPh sb="254" eb="256">
      <t>ヒツヨウ</t>
    </rPh>
    <phoneticPr fontId="4"/>
  </si>
  <si>
    <t>　管路更新率は、平成24年度以降減少傾向にある。町内道路改修に併せて、配水管の敷設替え工事をおこなっているが、耐用年数の少ない管路等施設の改修及び耐震化等を検討していく。</t>
    <rPh sb="1" eb="3">
      <t>カンロ</t>
    </rPh>
    <rPh sb="3" eb="5">
      <t>コウシン</t>
    </rPh>
    <rPh sb="5" eb="6">
      <t>リツ</t>
    </rPh>
    <rPh sb="8" eb="10">
      <t>ヘイセイ</t>
    </rPh>
    <rPh sb="12" eb="14">
      <t>ネンド</t>
    </rPh>
    <rPh sb="14" eb="16">
      <t>イコウ</t>
    </rPh>
    <rPh sb="16" eb="18">
      <t>ゲンショウ</t>
    </rPh>
    <rPh sb="18" eb="20">
      <t>ケイコウ</t>
    </rPh>
    <rPh sb="24" eb="26">
      <t>チョウナイ</t>
    </rPh>
    <rPh sb="26" eb="28">
      <t>ドウロ</t>
    </rPh>
    <rPh sb="28" eb="30">
      <t>カイシュウ</t>
    </rPh>
    <rPh sb="31" eb="32">
      <t>アワ</t>
    </rPh>
    <rPh sb="35" eb="38">
      <t>ハイスイカン</t>
    </rPh>
    <rPh sb="39" eb="40">
      <t>シキ</t>
    </rPh>
    <rPh sb="40" eb="41">
      <t>セツ</t>
    </rPh>
    <rPh sb="41" eb="42">
      <t>カ</t>
    </rPh>
    <rPh sb="43" eb="45">
      <t>コウジ</t>
    </rPh>
    <rPh sb="55" eb="57">
      <t>タイヨウ</t>
    </rPh>
    <rPh sb="57" eb="59">
      <t>ネンスウ</t>
    </rPh>
    <rPh sb="60" eb="61">
      <t>スク</t>
    </rPh>
    <rPh sb="63" eb="65">
      <t>カンロ</t>
    </rPh>
    <rPh sb="65" eb="66">
      <t>トウ</t>
    </rPh>
    <rPh sb="66" eb="68">
      <t>シセツ</t>
    </rPh>
    <rPh sb="69" eb="71">
      <t>カイシュウ</t>
    </rPh>
    <rPh sb="71" eb="72">
      <t>オヨ</t>
    </rPh>
    <rPh sb="73" eb="76">
      <t>タイシンカ</t>
    </rPh>
    <rPh sb="76" eb="77">
      <t>トウ</t>
    </rPh>
    <rPh sb="78" eb="80">
      <t>ケントウ</t>
    </rPh>
    <phoneticPr fontId="4"/>
  </si>
  <si>
    <t>　給水人口が減少している現在、今後も収益が減少していくものと思われる。
　料金改定等、収益の見直しと長期的な運営計画を検討していく。</t>
    <rPh sb="1" eb="3">
      <t>キュウスイ</t>
    </rPh>
    <rPh sb="3" eb="5">
      <t>ジンコウ</t>
    </rPh>
    <rPh sb="6" eb="8">
      <t>ゲンショウ</t>
    </rPh>
    <rPh sb="12" eb="14">
      <t>ゲンザイ</t>
    </rPh>
    <rPh sb="15" eb="17">
      <t>コンゴ</t>
    </rPh>
    <rPh sb="18" eb="20">
      <t>シュウエキ</t>
    </rPh>
    <rPh sb="21" eb="23">
      <t>ゲンショウ</t>
    </rPh>
    <rPh sb="30" eb="31">
      <t>オモ</t>
    </rPh>
    <rPh sb="37" eb="39">
      <t>リョウキン</t>
    </rPh>
    <rPh sb="39" eb="41">
      <t>カイテイ</t>
    </rPh>
    <rPh sb="41" eb="42">
      <t>トウ</t>
    </rPh>
    <rPh sb="43" eb="45">
      <t>シュウエキ</t>
    </rPh>
    <rPh sb="46" eb="48">
      <t>ミナオ</t>
    </rPh>
    <rPh sb="50" eb="52">
      <t>チョウキ</t>
    </rPh>
    <rPh sb="52" eb="53">
      <t>テキ</t>
    </rPh>
    <rPh sb="54" eb="56">
      <t>ウンエイ</t>
    </rPh>
    <rPh sb="56" eb="58">
      <t>ケイカク</t>
    </rPh>
    <rPh sb="59" eb="61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</si>
</sst>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0.04</c:v>
                </c:pt>
                <c:pt idx="2">
                  <c:v>0.05</c:v>
                </c:pt>
                <c:pt idx="3">
                  <c:v>0.14000000000000001</c:v>
                </c:pt>
                <c:pt idx="4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C-4B20-83C3-81EC968C0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68480"/>
        <c:axId val="4447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0.46</c:v>
                </c:pt>
                <c:pt idx="2">
                  <c:v>0.8</c:v>
                </c:pt>
                <c:pt idx="3">
                  <c:v>0.69</c:v>
                </c:pt>
                <c:pt idx="4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FC-4B20-83C3-81EC968C0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68480"/>
        <c:axId val="44474752"/>
      </c:lineChart>
      <c:dateAx>
        <c:axId val="44468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474752"/>
        <c:crosses val="autoZero"/>
        <c:auto val="1"/>
        <c:lblOffset val="100"/>
        <c:baseTimeUnit val="years"/>
      </c:dateAx>
      <c:valAx>
        <c:axId val="4447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68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82.39</c:v>
                </c:pt>
                <c:pt idx="1">
                  <c:v>70.510000000000005</c:v>
                </c:pt>
                <c:pt idx="2">
                  <c:v>69.23</c:v>
                </c:pt>
                <c:pt idx="3">
                  <c:v>65.31</c:v>
                </c:pt>
                <c:pt idx="4">
                  <c:v>67.290000000000006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0-45E9-A6BF-497F3AE56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19264"/>
        <c:axId val="4663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57.17</c:v>
                </c:pt>
                <c:pt idx="2">
                  <c:v>57.55</c:v>
                </c:pt>
                <c:pt idx="3">
                  <c:v>57.43</c:v>
                </c:pt>
                <c:pt idx="4">
                  <c:v>57.29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80-45E9-A6BF-497F3AE56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19264"/>
        <c:axId val="46633728"/>
      </c:lineChart>
      <c:dateAx>
        <c:axId val="4661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633728"/>
        <c:crosses val="autoZero"/>
        <c:auto val="1"/>
        <c:lblOffset val="100"/>
        <c:baseTimeUnit val="years"/>
      </c:dateAx>
      <c:valAx>
        <c:axId val="4663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61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60.74</c:v>
                </c:pt>
                <c:pt idx="1">
                  <c:v>70.39</c:v>
                </c:pt>
                <c:pt idx="2">
                  <c:v>69.430000000000007</c:v>
                </c:pt>
                <c:pt idx="3">
                  <c:v>71.239999999999995</c:v>
                </c:pt>
                <c:pt idx="4">
                  <c:v>67.05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59-4C69-B2F1-F8A57AD7A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51648"/>
        <c:axId val="4667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74.53</c:v>
                </c:pt>
                <c:pt idx="1">
                  <c:v>74.94</c:v>
                </c:pt>
                <c:pt idx="2">
                  <c:v>74.14</c:v>
                </c:pt>
                <c:pt idx="3">
                  <c:v>73.83</c:v>
                </c:pt>
                <c:pt idx="4">
                  <c:v>73.69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59-4C69-B2F1-F8A57AD7A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51648"/>
        <c:axId val="46670208"/>
      </c:lineChart>
      <c:dateAx>
        <c:axId val="46651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670208"/>
        <c:crosses val="autoZero"/>
        <c:auto val="1"/>
        <c:lblOffset val="100"/>
        <c:baseTimeUnit val="years"/>
      </c:dateAx>
      <c:valAx>
        <c:axId val="4667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651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82.03</c:v>
                </c:pt>
                <c:pt idx="1">
                  <c:v>75.8</c:v>
                </c:pt>
                <c:pt idx="2">
                  <c:v>82.07</c:v>
                </c:pt>
                <c:pt idx="3">
                  <c:v>76.22</c:v>
                </c:pt>
                <c:pt idx="4">
                  <c:v>74.489999999999995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C-43BE-81B4-CA8922F54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64416"/>
        <c:axId val="4517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75.89</c:v>
                </c:pt>
                <c:pt idx="1">
                  <c:v>74.52</c:v>
                </c:pt>
                <c:pt idx="2">
                  <c:v>76.09</c:v>
                </c:pt>
                <c:pt idx="3">
                  <c:v>75.87</c:v>
                </c:pt>
                <c:pt idx="4">
                  <c:v>76.27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3C-43BE-81B4-CA8922F54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64416"/>
        <c:axId val="45170688"/>
      </c:lineChart>
      <c:dateAx>
        <c:axId val="4516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170688"/>
        <c:crosses val="autoZero"/>
        <c:auto val="1"/>
        <c:lblOffset val="100"/>
        <c:baseTimeUnit val="years"/>
      </c:dateAx>
      <c:valAx>
        <c:axId val="4517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16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6-46D4-A706-EC2B9E2B9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4512"/>
        <c:axId val="4518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96-46D4-A706-EC2B9E2B9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84512"/>
        <c:axId val="45186432"/>
      </c:lineChart>
      <c:dateAx>
        <c:axId val="4518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186432"/>
        <c:crosses val="autoZero"/>
        <c:auto val="1"/>
        <c:lblOffset val="100"/>
        <c:baseTimeUnit val="years"/>
      </c:dateAx>
      <c:valAx>
        <c:axId val="4518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184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4-4909-A5D5-B67247C04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96256"/>
        <c:axId val="4531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24-4909-A5D5-B67247C04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96256"/>
        <c:axId val="45318912"/>
      </c:lineChart>
      <c:dateAx>
        <c:axId val="45296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318912"/>
        <c:crosses val="autoZero"/>
        <c:auto val="1"/>
        <c:lblOffset val="100"/>
        <c:baseTimeUnit val="years"/>
      </c:dateAx>
      <c:valAx>
        <c:axId val="4531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96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C-4C51-98F9-0AB59891D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41696"/>
        <c:axId val="4534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C-4C51-98F9-0AB59891D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41696"/>
        <c:axId val="45343872"/>
      </c:lineChart>
      <c:dateAx>
        <c:axId val="4534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343872"/>
        <c:crosses val="autoZero"/>
        <c:auto val="1"/>
        <c:lblOffset val="100"/>
        <c:baseTimeUnit val="years"/>
      </c:dateAx>
      <c:valAx>
        <c:axId val="4534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34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C-46A1-8E70-FD846CF5C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4080"/>
        <c:axId val="4538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C-46A1-8E70-FD846CF5C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74080"/>
        <c:axId val="45384448"/>
      </c:lineChart>
      <c:dateAx>
        <c:axId val="4537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384448"/>
        <c:crosses val="autoZero"/>
        <c:auto val="1"/>
        <c:lblOffset val="100"/>
        <c:baseTimeUnit val="years"/>
      </c:dateAx>
      <c:valAx>
        <c:axId val="4538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374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1008.74</c:v>
                </c:pt>
                <c:pt idx="1">
                  <c:v>960.39</c:v>
                </c:pt>
                <c:pt idx="2">
                  <c:v>886.44</c:v>
                </c:pt>
                <c:pt idx="3">
                  <c:v>800.96</c:v>
                </c:pt>
                <c:pt idx="4">
                  <c:v>732.78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7-4CA8-8C8B-538E5CA9C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06464"/>
        <c:axId val="4540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1124.6400000000001</c:v>
                </c:pt>
                <c:pt idx="1">
                  <c:v>1108.26</c:v>
                </c:pt>
                <c:pt idx="2">
                  <c:v>1113.76</c:v>
                </c:pt>
                <c:pt idx="3">
                  <c:v>1125.69</c:v>
                </c:pt>
                <c:pt idx="4">
                  <c:v>1134.67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7-4CA8-8C8B-538E5CA9C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06464"/>
        <c:axId val="45408640"/>
      </c:lineChart>
      <c:dateAx>
        <c:axId val="4540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408640"/>
        <c:crosses val="autoZero"/>
        <c:auto val="1"/>
        <c:lblOffset val="100"/>
        <c:baseTimeUnit val="years"/>
      </c:dateAx>
      <c:valAx>
        <c:axId val="4540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406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55.16</c:v>
                </c:pt>
                <c:pt idx="1">
                  <c:v>49.13</c:v>
                </c:pt>
                <c:pt idx="2">
                  <c:v>52.13</c:v>
                </c:pt>
                <c:pt idx="3">
                  <c:v>50.75</c:v>
                </c:pt>
                <c:pt idx="4">
                  <c:v>46.37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B-4B92-B423-C1B779105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7424"/>
        <c:axId val="4649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56.46</c:v>
                </c:pt>
                <c:pt idx="1">
                  <c:v>19.77</c:v>
                </c:pt>
                <c:pt idx="2">
                  <c:v>34.25</c:v>
                </c:pt>
                <c:pt idx="3">
                  <c:v>46.48</c:v>
                </c:pt>
                <c:pt idx="4">
                  <c:v>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BB-4B92-B423-C1B779105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87424"/>
        <c:axId val="46493696"/>
      </c:lineChart>
      <c:dateAx>
        <c:axId val="4648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493696"/>
        <c:crosses val="autoZero"/>
        <c:auto val="1"/>
        <c:lblOffset val="100"/>
        <c:baseTimeUnit val="years"/>
      </c:dateAx>
      <c:valAx>
        <c:axId val="4649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48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328.89</c:v>
                </c:pt>
                <c:pt idx="1">
                  <c:v>368.67</c:v>
                </c:pt>
                <c:pt idx="2">
                  <c:v>356.47</c:v>
                </c:pt>
                <c:pt idx="3">
                  <c:v>378.88</c:v>
                </c:pt>
                <c:pt idx="4">
                  <c:v>416.33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9-4C2F-8C49-90076102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09056"/>
        <c:axId val="4652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306.49</c:v>
                </c:pt>
                <c:pt idx="1">
                  <c:v>878.73</c:v>
                </c:pt>
                <c:pt idx="2">
                  <c:v>501.18</c:v>
                </c:pt>
                <c:pt idx="3">
                  <c:v>376.61</c:v>
                </c:pt>
                <c:pt idx="4">
                  <c:v>440.03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79-4C2F-8C49-90076102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09056"/>
        <c:axId val="46523520"/>
      </c:lineChart>
      <c:dateAx>
        <c:axId val="4650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523520"/>
        <c:crosses val="autoZero"/>
        <c:auto val="1"/>
        <c:lblOffset val="100"/>
        <c:baseTimeUnit val="years"/>
      </c:dateAx>
      <c:valAx>
        <c:axId val="46523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50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S55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和歌山県　紀美野町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D3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9599</v>
      </c>
      <c r="AJ8" s="74"/>
      <c r="AK8" s="74"/>
      <c r="AL8" s="74"/>
      <c r="AM8" s="74"/>
      <c r="AN8" s="74"/>
      <c r="AO8" s="74"/>
      <c r="AP8" s="75"/>
      <c r="AQ8" s="56">
        <f>データ!R6</f>
        <v>128.34</v>
      </c>
      <c r="AR8" s="56"/>
      <c r="AS8" s="56"/>
      <c r="AT8" s="56"/>
      <c r="AU8" s="56"/>
      <c r="AV8" s="56"/>
      <c r="AW8" s="56"/>
      <c r="AX8" s="56"/>
      <c r="AY8" s="56">
        <f>データ!S6</f>
        <v>74.790000000000006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43.73</v>
      </c>
      <c r="S10" s="56"/>
      <c r="T10" s="56"/>
      <c r="U10" s="56"/>
      <c r="V10" s="56"/>
      <c r="W10" s="56"/>
      <c r="X10" s="56"/>
      <c r="Y10" s="56"/>
      <c r="Z10" s="64">
        <f>データ!P6</f>
        <v>3218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4162</v>
      </c>
      <c r="AJ10" s="64"/>
      <c r="AK10" s="64"/>
      <c r="AL10" s="64"/>
      <c r="AM10" s="64"/>
      <c r="AN10" s="64"/>
      <c r="AO10" s="64"/>
      <c r="AP10" s="64"/>
      <c r="AQ10" s="56">
        <f>データ!U6</f>
        <v>21.32</v>
      </c>
      <c r="AR10" s="56"/>
      <c r="AS10" s="56"/>
      <c r="AT10" s="56"/>
      <c r="AU10" s="56"/>
      <c r="AV10" s="56"/>
      <c r="AW10" s="56"/>
      <c r="AX10" s="56"/>
      <c r="AY10" s="56">
        <f>データ!V6</f>
        <v>195.22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15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105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106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107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15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 x14ac:dyDescent="0.15"/>
  <cols>
    <col min="1" max="1" width="9" customWidth="1"/>
    <col min="2" max="143" width="11.875" customWidth="1"/>
  </cols>
  <sheetData>
    <row r="1" spans="1:143" x14ac:dyDescent="0.15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 x14ac:dyDescent="0.15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 x14ac:dyDescent="0.15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 x14ac:dyDescent="0.15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 x14ac:dyDescent="0.15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 x14ac:dyDescent="0.15">
      <c r="A6" s="26" t="s">
        <v>92</v>
      </c>
      <c r="B6" s="31">
        <f>B7</f>
        <v>2015</v>
      </c>
      <c r="C6" s="31">
        <f t="shared" ref="C6:V6" si="3">C7</f>
        <v>303046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和歌山県　紀美野町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43.73</v>
      </c>
      <c r="P6" s="32">
        <f t="shared" si="3"/>
        <v>3218</v>
      </c>
      <c r="Q6" s="32">
        <f t="shared" si="3"/>
        <v>9599</v>
      </c>
      <c r="R6" s="32">
        <f t="shared" si="3"/>
        <v>128.34</v>
      </c>
      <c r="S6" s="32">
        <f t="shared" si="3"/>
        <v>74.790000000000006</v>
      </c>
      <c r="T6" s="32">
        <f t="shared" si="3"/>
        <v>4162</v>
      </c>
      <c r="U6" s="32">
        <f t="shared" si="3"/>
        <v>21.32</v>
      </c>
      <c r="V6" s="32">
        <f t="shared" si="3"/>
        <v>195.22</v>
      </c>
      <c r="W6" s="33">
        <f>IF(W7="",NA(),W7)</f>
        <v>82.03</v>
      </c>
      <c r="X6" s="33">
        <f t="shared" ref="X6:AF6" si="4">IF(X7="",NA(),X7)</f>
        <v>75.8</v>
      </c>
      <c r="Y6" s="33">
        <f t="shared" si="4"/>
        <v>82.07</v>
      </c>
      <c r="Z6" s="33">
        <f t="shared" si="4"/>
        <v>76.22</v>
      </c>
      <c r="AA6" s="33">
        <f t="shared" si="4"/>
        <v>74.489999999999995</v>
      </c>
      <c r="AB6" s="33">
        <f t="shared" si="4"/>
        <v>75.89</v>
      </c>
      <c r="AC6" s="33">
        <f t="shared" si="4"/>
        <v>74.52</v>
      </c>
      <c r="AD6" s="33">
        <f t="shared" si="4"/>
        <v>76.09</v>
      </c>
      <c r="AE6" s="33">
        <f t="shared" si="4"/>
        <v>75.87</v>
      </c>
      <c r="AF6" s="33">
        <f t="shared" si="4"/>
        <v>76.27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1008.74</v>
      </c>
      <c r="BE6" s="33">
        <f t="shared" ref="BE6:BM6" si="7">IF(BE7="",NA(),BE7)</f>
        <v>960.39</v>
      </c>
      <c r="BF6" s="33">
        <f t="shared" si="7"/>
        <v>886.44</v>
      </c>
      <c r="BG6" s="33">
        <f t="shared" si="7"/>
        <v>800.96</v>
      </c>
      <c r="BH6" s="33">
        <f t="shared" si="7"/>
        <v>732.78</v>
      </c>
      <c r="BI6" s="33">
        <f t="shared" si="7"/>
        <v>1124.6400000000001</v>
      </c>
      <c r="BJ6" s="33">
        <f t="shared" si="7"/>
        <v>1108.26</v>
      </c>
      <c r="BK6" s="33">
        <f t="shared" si="7"/>
        <v>1113.76</v>
      </c>
      <c r="BL6" s="33">
        <f t="shared" si="7"/>
        <v>1125.69</v>
      </c>
      <c r="BM6" s="33">
        <f t="shared" si="7"/>
        <v>1134.67</v>
      </c>
      <c r="BN6" s="32" t="str">
        <f>IF(BN7="","",IF(BN7="-","【-】","【"&amp;SUBSTITUTE(TEXT(BN7,"#,##0.00"),"-","△")&amp;"】"))</f>
        <v>【1,242.90】</v>
      </c>
      <c r="BO6" s="33">
        <f>IF(BO7="",NA(),BO7)</f>
        <v>55.16</v>
      </c>
      <c r="BP6" s="33">
        <f t="shared" ref="BP6:BX6" si="8">IF(BP7="",NA(),BP7)</f>
        <v>49.13</v>
      </c>
      <c r="BQ6" s="33">
        <f t="shared" si="8"/>
        <v>52.13</v>
      </c>
      <c r="BR6" s="33">
        <f t="shared" si="8"/>
        <v>50.75</v>
      </c>
      <c r="BS6" s="33">
        <f t="shared" si="8"/>
        <v>46.37</v>
      </c>
      <c r="BT6" s="33">
        <f t="shared" si="8"/>
        <v>56.46</v>
      </c>
      <c r="BU6" s="33">
        <f t="shared" si="8"/>
        <v>19.77</v>
      </c>
      <c r="BV6" s="33">
        <f t="shared" si="8"/>
        <v>34.25</v>
      </c>
      <c r="BW6" s="33">
        <f t="shared" si="8"/>
        <v>46.48</v>
      </c>
      <c r="BX6" s="33">
        <f t="shared" si="8"/>
        <v>40.6</v>
      </c>
      <c r="BY6" s="32" t="str">
        <f>IF(BY7="","",IF(BY7="-","【-】","【"&amp;SUBSTITUTE(TEXT(BY7,"#,##0.00"),"-","△")&amp;"】"))</f>
        <v>【33.35】</v>
      </c>
      <c r="BZ6" s="33">
        <f>IF(BZ7="",NA(),BZ7)</f>
        <v>328.89</v>
      </c>
      <c r="CA6" s="33">
        <f t="shared" ref="CA6:CI6" si="9">IF(CA7="",NA(),CA7)</f>
        <v>368.67</v>
      </c>
      <c r="CB6" s="33">
        <f t="shared" si="9"/>
        <v>356.47</v>
      </c>
      <c r="CC6" s="33">
        <f t="shared" si="9"/>
        <v>378.88</v>
      </c>
      <c r="CD6" s="33">
        <f t="shared" si="9"/>
        <v>416.33</v>
      </c>
      <c r="CE6" s="33">
        <f t="shared" si="9"/>
        <v>306.49</v>
      </c>
      <c r="CF6" s="33">
        <f t="shared" si="9"/>
        <v>878.73</v>
      </c>
      <c r="CG6" s="33">
        <f t="shared" si="9"/>
        <v>501.18</v>
      </c>
      <c r="CH6" s="33">
        <f t="shared" si="9"/>
        <v>376.61</v>
      </c>
      <c r="CI6" s="33">
        <f t="shared" si="9"/>
        <v>440.03</v>
      </c>
      <c r="CJ6" s="32" t="str">
        <f>IF(CJ7="","",IF(CJ7="-","【-】","【"&amp;SUBSTITUTE(TEXT(CJ7,"#,##0.00"),"-","△")&amp;"】"))</f>
        <v>【524.69】</v>
      </c>
      <c r="CK6" s="33">
        <f>IF(CK7="",NA(),CK7)</f>
        <v>82.39</v>
      </c>
      <c r="CL6" s="33">
        <f t="shared" ref="CL6:CT6" si="10">IF(CL7="",NA(),CL7)</f>
        <v>70.510000000000005</v>
      </c>
      <c r="CM6" s="33">
        <f t="shared" si="10"/>
        <v>69.23</v>
      </c>
      <c r="CN6" s="33">
        <f t="shared" si="10"/>
        <v>65.31</v>
      </c>
      <c r="CO6" s="33">
        <f t="shared" si="10"/>
        <v>67.290000000000006</v>
      </c>
      <c r="CP6" s="33">
        <f t="shared" si="10"/>
        <v>58.25</v>
      </c>
      <c r="CQ6" s="33">
        <f t="shared" si="10"/>
        <v>57.17</v>
      </c>
      <c r="CR6" s="33">
        <f t="shared" si="10"/>
        <v>57.55</v>
      </c>
      <c r="CS6" s="33">
        <f t="shared" si="10"/>
        <v>57.43</v>
      </c>
      <c r="CT6" s="33">
        <f t="shared" si="10"/>
        <v>57.29</v>
      </c>
      <c r="CU6" s="32" t="str">
        <f>IF(CU7="","",IF(CU7="-","【-】","【"&amp;SUBSTITUTE(TEXT(CU7,"#,##0.00"),"-","△")&amp;"】"))</f>
        <v>【57.58】</v>
      </c>
      <c r="CV6" s="33">
        <f>IF(CV7="",NA(),CV7)</f>
        <v>60.74</v>
      </c>
      <c r="CW6" s="33">
        <f t="shared" ref="CW6:DE6" si="11">IF(CW7="",NA(),CW7)</f>
        <v>70.39</v>
      </c>
      <c r="CX6" s="33">
        <f t="shared" si="11"/>
        <v>69.430000000000007</v>
      </c>
      <c r="CY6" s="33">
        <f t="shared" si="11"/>
        <v>71.239999999999995</v>
      </c>
      <c r="CZ6" s="33">
        <f t="shared" si="11"/>
        <v>67.05</v>
      </c>
      <c r="DA6" s="33">
        <f t="shared" si="11"/>
        <v>74.53</v>
      </c>
      <c r="DB6" s="33">
        <f t="shared" si="11"/>
        <v>74.94</v>
      </c>
      <c r="DC6" s="33">
        <f t="shared" si="11"/>
        <v>74.14</v>
      </c>
      <c r="DD6" s="33">
        <f t="shared" si="11"/>
        <v>73.83</v>
      </c>
      <c r="DE6" s="33">
        <f t="shared" si="11"/>
        <v>73.69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0.47</v>
      </c>
      <c r="ED6" s="33">
        <f t="shared" ref="ED6:EL6" si="14">IF(ED7="",NA(),ED7)</f>
        <v>0.04</v>
      </c>
      <c r="EE6" s="33">
        <f t="shared" si="14"/>
        <v>0.05</v>
      </c>
      <c r="EF6" s="33">
        <f t="shared" si="14"/>
        <v>0.14000000000000001</v>
      </c>
      <c r="EG6" s="33">
        <f t="shared" si="14"/>
        <v>0.01</v>
      </c>
      <c r="EH6" s="33">
        <f t="shared" si="14"/>
        <v>0.47</v>
      </c>
      <c r="EI6" s="33">
        <f t="shared" si="14"/>
        <v>0.46</v>
      </c>
      <c r="EJ6" s="33">
        <f t="shared" si="14"/>
        <v>0.8</v>
      </c>
      <c r="EK6" s="33">
        <f t="shared" si="14"/>
        <v>0.69</v>
      </c>
      <c r="EL6" s="33">
        <f t="shared" si="14"/>
        <v>0.65</v>
      </c>
      <c r="EM6" s="32" t="str">
        <f>IF(EM7="","",IF(EM7="-","【-】","【"&amp;SUBSTITUTE(TEXT(EM7,"#,##0.00"),"-","△")&amp;"】"))</f>
        <v>【0.71】</v>
      </c>
    </row>
    <row r="7" spans="1:143" s="34" customFormat="1" x14ac:dyDescent="0.15">
      <c r="A7" s="26"/>
      <c r="B7" s="35">
        <v>2015</v>
      </c>
      <c r="C7" s="35">
        <v>303046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43.73</v>
      </c>
      <c r="P7" s="36">
        <v>3218</v>
      </c>
      <c r="Q7" s="36">
        <v>9599</v>
      </c>
      <c r="R7" s="36">
        <v>128.34</v>
      </c>
      <c r="S7" s="36">
        <v>74.790000000000006</v>
      </c>
      <c r="T7" s="36">
        <v>4162</v>
      </c>
      <c r="U7" s="36">
        <v>21.32</v>
      </c>
      <c r="V7" s="36">
        <v>195.22</v>
      </c>
      <c r="W7" s="36">
        <v>82.03</v>
      </c>
      <c r="X7" s="36">
        <v>75.8</v>
      </c>
      <c r="Y7" s="36">
        <v>82.07</v>
      </c>
      <c r="Z7" s="36">
        <v>76.22</v>
      </c>
      <c r="AA7" s="36">
        <v>74.489999999999995</v>
      </c>
      <c r="AB7" s="36">
        <v>75.89</v>
      </c>
      <c r="AC7" s="36">
        <v>74.52</v>
      </c>
      <c r="AD7" s="36">
        <v>76.09</v>
      </c>
      <c r="AE7" s="36">
        <v>75.87</v>
      </c>
      <c r="AF7" s="36">
        <v>76.27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1008.74</v>
      </c>
      <c r="BE7" s="36">
        <v>960.39</v>
      </c>
      <c r="BF7" s="36">
        <v>886.44</v>
      </c>
      <c r="BG7" s="36">
        <v>800.96</v>
      </c>
      <c r="BH7" s="36">
        <v>732.78</v>
      </c>
      <c r="BI7" s="36">
        <v>1124.6400000000001</v>
      </c>
      <c r="BJ7" s="36">
        <v>1108.26</v>
      </c>
      <c r="BK7" s="36">
        <v>1113.76</v>
      </c>
      <c r="BL7" s="36">
        <v>1125.69</v>
      </c>
      <c r="BM7" s="36">
        <v>1134.67</v>
      </c>
      <c r="BN7" s="36">
        <v>1242.9000000000001</v>
      </c>
      <c r="BO7" s="36">
        <v>55.16</v>
      </c>
      <c r="BP7" s="36">
        <v>49.13</v>
      </c>
      <c r="BQ7" s="36">
        <v>52.13</v>
      </c>
      <c r="BR7" s="36">
        <v>50.75</v>
      </c>
      <c r="BS7" s="36">
        <v>46.37</v>
      </c>
      <c r="BT7" s="36">
        <v>56.46</v>
      </c>
      <c r="BU7" s="36">
        <v>19.77</v>
      </c>
      <c r="BV7" s="36">
        <v>34.25</v>
      </c>
      <c r="BW7" s="36">
        <v>46.48</v>
      </c>
      <c r="BX7" s="36">
        <v>40.6</v>
      </c>
      <c r="BY7" s="36">
        <v>33.35</v>
      </c>
      <c r="BZ7" s="36">
        <v>328.89</v>
      </c>
      <c r="CA7" s="36">
        <v>368.67</v>
      </c>
      <c r="CB7" s="36">
        <v>356.47</v>
      </c>
      <c r="CC7" s="36">
        <v>378.88</v>
      </c>
      <c r="CD7" s="36">
        <v>416.33</v>
      </c>
      <c r="CE7" s="36">
        <v>306.49</v>
      </c>
      <c r="CF7" s="36">
        <v>878.73</v>
      </c>
      <c r="CG7" s="36">
        <v>501.18</v>
      </c>
      <c r="CH7" s="36">
        <v>376.61</v>
      </c>
      <c r="CI7" s="36">
        <v>440.03</v>
      </c>
      <c r="CJ7" s="36">
        <v>524.69000000000005</v>
      </c>
      <c r="CK7" s="36">
        <v>82.39</v>
      </c>
      <c r="CL7" s="36">
        <v>70.510000000000005</v>
      </c>
      <c r="CM7" s="36">
        <v>69.23</v>
      </c>
      <c r="CN7" s="36">
        <v>65.31</v>
      </c>
      <c r="CO7" s="36">
        <v>67.290000000000006</v>
      </c>
      <c r="CP7" s="36">
        <v>58.25</v>
      </c>
      <c r="CQ7" s="36">
        <v>57.17</v>
      </c>
      <c r="CR7" s="36">
        <v>57.55</v>
      </c>
      <c r="CS7" s="36">
        <v>57.43</v>
      </c>
      <c r="CT7" s="36">
        <v>57.29</v>
      </c>
      <c r="CU7" s="36">
        <v>57.58</v>
      </c>
      <c r="CV7" s="36">
        <v>60.74</v>
      </c>
      <c r="CW7" s="36">
        <v>70.39</v>
      </c>
      <c r="CX7" s="36">
        <v>69.430000000000007</v>
      </c>
      <c r="CY7" s="36">
        <v>71.239999999999995</v>
      </c>
      <c r="CZ7" s="36">
        <v>67.05</v>
      </c>
      <c r="DA7" s="36">
        <v>74.53</v>
      </c>
      <c r="DB7" s="36">
        <v>74.94</v>
      </c>
      <c r="DC7" s="36">
        <v>74.14</v>
      </c>
      <c r="DD7" s="36">
        <v>73.83</v>
      </c>
      <c r="DE7" s="36">
        <v>73.69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0.47</v>
      </c>
      <c r="ED7" s="36">
        <v>0.04</v>
      </c>
      <c r="EE7" s="36">
        <v>0.05</v>
      </c>
      <c r="EF7" s="36">
        <v>0.14000000000000001</v>
      </c>
      <c r="EG7" s="36">
        <v>0.01</v>
      </c>
      <c r="EH7" s="36">
        <v>0.47</v>
      </c>
      <c r="EI7" s="36">
        <v>0.46</v>
      </c>
      <c r="EJ7" s="36">
        <v>0.8</v>
      </c>
      <c r="EK7" s="36">
        <v>0.69</v>
      </c>
      <c r="EL7" s="36">
        <v>0.65</v>
      </c>
      <c r="EM7" s="36">
        <v>0.71</v>
      </c>
    </row>
    <row r="8" spans="1:143" x14ac:dyDescent="0.15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 x14ac:dyDescent="0.15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 x14ac:dyDescent="0.15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森谷　克美</cp:lastModifiedBy>
  <cp:lastPrinted>2017-02-02T07:51:34Z</cp:lastPrinted>
  <dcterms:created xsi:type="dcterms:W3CDTF">2016-12-02T02:20:08Z</dcterms:created>
  <dcterms:modified xsi:type="dcterms:W3CDTF">2017-02-02T07:51:34Z</dcterms:modified>
  <cp:category/>
</cp:coreProperties>
</file>