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lg\fs\水道経営室\002.下水道事業\02〇経理\03○決算統計\02〇経営比較分析表\令和４年度分経営比較分析\20240201【財政課・依頼・28(木)〆】公営企業に係る経営比較分析表（令和４年度決算）の分析等について\回答\"/>
    </mc:Choice>
  </mc:AlternateContent>
  <workbookProtection workbookAlgorithmName="SHA-512" workbookHashValue="9IQ3RMsvjSuovixwpiMKxL1NbQuu7KdOxKRRqHENKyzFtUSifkdOxBP4B73ZjEmE0xkWmy56T8idhG8AKLaSIg==" workbookSaltValue="3dYoBS0pvCf3PHHGCK4Sr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10" i="4"/>
  <c r="BB8" i="4"/>
  <c r="AT8" i="4"/>
  <c r="AD8" i="4"/>
  <c r="W8" i="4"/>
  <c r="B8" i="4"/>
  <c r="B6" i="4"/>
</calcChain>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<sst xmlns="http://schemas.openxmlformats.org/spreadsheetml/2006/main" count="257" uniqueCount="117">
  <si>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</si>
  <si>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</si>
  <si>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</si>
  <si>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</si>
  <si>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</si>
  <si>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</si>
  <si>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</si>
  <si>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</si>
  <si>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</si>
  <si>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</si>
  <si>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</si>
  <si>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</si>
  <si>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</si>
  <si>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</si>
  <si>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</si>
  <si>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</si>
  <si>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</si>
  <si>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</si>
  <si>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</si>
  <si>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</si>
  <si>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</si>
  <si>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</si>
  <si>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</si>
  <si>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</si>
  <si>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</si>
  <si>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</si>
  <si>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</si>
  <si>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</si>
  <si>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</si>
  <si>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</si>
  <si>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</si>
  <si>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</si>
  <si>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</si>
  <si>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</si>
  <si>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</si>
  <si>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</si>
  <si>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</si>
  <si>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</si>
  <si>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</si>
  <si>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</si>
  <si>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</si>
  <si>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</si>
  <si>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</si>
  <si>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</si>
  <si>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</si>
  <si>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</si>
  <si>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</si>
  <si>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</si>
  <si>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</si>
  <si>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</si>
  <si>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</si>
  <si>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</si>
  <si>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</si>
  <si>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</si>
  <si>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</si>
  <si>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</si>
  <si>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</si>
  <si>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</si>
  <si>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</si>
  <si>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</si>
  <si>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</si>
  <si>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</si>
  <si>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</si>
  <si>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</si>
  <si>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</si>
  <si>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</si>
  <si>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</si>
  <si>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</si>
  <si>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</si>
  <si>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</si>
  <si>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</si>
  <si>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</si>
  <si>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</si>
  <si>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</si>
  <si>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</si>
  <si>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</si>
  <si>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</si>
  <si>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</si>
  <si>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</si>
  <si>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</si>
  <si>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</si>
  <si>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</si>
  <si>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</si>
  <si>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</si>
  <si>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</si>
  <si>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</si>
  <si>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</si>
  <si>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</si>
  <si>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</si>
  <si>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</si>
  <si>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</si>
  <si>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</si>
  <si>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</si>
  <si>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</si>
  <si>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</si>
  <si>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</si>
  <si>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橋本市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</si>
  <si>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</si>
  <si>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</si>
  <si>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</si>
  <si>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</si>
  <si>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</si>
  <si>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</si>
  <si>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</si>
  <si>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</si>
  <si>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</si>
  <si>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</si>
  <si>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</si>
  <si>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</si>
  <si>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</si>
  <si>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</si>
  <si>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</si>
  <si>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</si>
  <si>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</si>
  <si>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①令和４年度は経常収支比率が100％を若干上回っており単年度収支は黒字となっています。今後も引き続き健全経営に向けた一層の取り組みが必要です。
②令和３年度では累積欠損金比率が2.19％となっていましたが、令和４年度では0％となっています。
③流動比率は、工業団地造成事業の支払いのため、決算時点での現金預金残高を確保していたことから40.5％と例年より高い数値となっています。しかし、類似団体平均は下回っている状況です。
④企業債残高対事業規模比率は、使用料改定により営業収益が増加したこと、企業債残高が減少してきたことにより比率は減少傾向にあります。
⑤経費回収率は100％を下回っていると、汚水処理に係る費用が使用料以外の収入により賄われていることとなるため、適切な使用料収入の確保及び汚水処理費の削減が必要です。
⑥汚水処理原価は、有収水量が減少していることが要因で類似団体平均値を上回っています。汚水処理に係るコストを表した指標であるので、一般会計の負担を減らし安定した経営を行うために、使用料単価の見直しを検討し、更なる維持管理費の削減に努め、投資の効率化を図る必要があります。
⑧水洗化率は微増ですが、今後も普及促進を図り、安定経営のために水洗化率向上に努めます。
　</t>
    <rPh sb="19" eb="21">
      <t>ジャッカン</t>
    </rPh>
    <rPh sb="21" eb="23">
      <t>ウワマワ</t>
    </rPh>
    <rPh sb="33" eb="35">
      <t>クロジ</t>
    </rPh>
    <rPh sb="43" eb="45">
      <t>コンゴ</t>
    </rPh>
    <rPh sb="46" eb="47">
      <t>ヒ</t>
    </rPh>
    <rPh sb="48" eb="49">
      <t>ツヅ</t>
    </rPh>
    <rPh sb="73" eb="75">
      <t>レイワ</t>
    </rPh>
    <rPh sb="76" eb="78">
      <t>ネンド</t>
    </rPh>
    <rPh sb="128" eb="136">
      <t>コウギョウダンチゾウセイジギョウ</t>
    </rPh>
    <rPh sb="137" eb="139">
      <t>シハラ</t>
    </rPh>
    <rPh sb="144" eb="148">
      <t>ケッサンジテン</t>
    </rPh>
    <rPh sb="150" eb="156">
      <t>ゲンキンヨキンザンダカ</t>
    </rPh>
    <rPh sb="157" eb="159">
      <t>カクホ</t>
    </rPh>
    <rPh sb="173" eb="175">
      <t>レイネン</t>
    </rPh>
    <rPh sb="177" eb="178">
      <t>タカ</t>
    </rPh>
    <rPh sb="179" eb="181">
      <t>スウチ</t>
    </rPh>
    <rPh sb="206" eb="208">
      <t>ジョウキョウ</t>
    </rPh>
    <rPh sb="269" eb="271">
      <t>ケイコウ</t>
    </rPh>
    <phoneticPr fontId="4"/>
  </si>
  <si>
    <t>①令和元年度より公営企業会計に移行したため、有形固定資産減価償却率は類似団体平均値を下回っています。
②昭和58年度に公共下水道事業に着手のため、耐用年数の経過した管渠は存在しません。
③管渠改善率は、管渠を移設したことによります。
　平成13年度の供用開始前から使用している開発地の受贈財産など改築更新時期が迫っている施設が多数あります。ストックマネジメント計画に基づいた改築・更新を行っていきます。</t>
    <phoneticPr fontId="4"/>
  </si>
  <si>
    <t>　本市の下水道事業は一般会計からの繰入金により経営を維持しているのが現状であり、しばらくは企業債償還金の額がかさむ状況が続きます。
　また、将来的には人口減少により使用料収入は緩やかに減少傾向となること、管渠や施設の老朽化が進むことにより更新費用が増加することが予測され、更に厳しい経営状況を強いられることが見込まれます。
　このような状況の中で安定した経営を行うため、未整備地区の整備範囲の見直しや更なる使用料の増額改定の必要性を視野に入れ、経営戦略の見直しを行います。
　また、維持管理費の抑制のため、維持管理を見据えた適切な手法による下水道事業整備を進めるとともに、ストックマネジメント計画に基づき効率的かつ効果的に施設の維持管理、改築・更新を行うこと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</si>
</sst>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formatCode="#,##0.00;&quot;△&quot;#,##0.00;&quot;-&quot;">
                  <c:v>7.0000000000000007E-2</c:v>
                </c:pt>
                <c:pt idx="3" formatCode="#,##0.00;&quot;△&quot;#,##0.00;&quot;-&quot;">
                  <c:v>0.43</c:v>
                </c:pt>
                <c:pt idx="4" formatCode="#,##0.00;&quot;△&quot;#,##0.00;&quot;-&quot;">
                  <c:v>0.3</c:v>
                </c:pt>
              </c:numCache>
            </c:numRef>
          </c:val>
          <c:extLst>
            <c:ext xmlns:c16="http://schemas.microsoft.com/office/drawing/2014/chart" uri="{C3380CC4-5D6E-409C-BE32-E72D297353CC}">
              <c16:uniqueId val="{00000000-C160-47F4-A1F3-E16D1320174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0.15</c:v>
                </c:pt>
                <c:pt idx="3">
                  <c:v>0.06</c:v>
                </c:pt>
                <c:pt idx="4">
                  <c:v>0.09</c:v>
                </c:pt>
              </c:numCache>
            </c:numRef>
          </c:val>
          <c:smooth val="0"/>
          <c:extLst>
            <c:ext xmlns:c16="http://schemas.microsoft.com/office/drawing/2014/chart" uri="{C3380CC4-5D6E-409C-BE32-E72D297353CC}">
              <c16:uniqueId val="{00000001-C160-47F4-A1F3-E16D1320174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A3-4A24-8F6E-CDDDCF5BC5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61.4</c:v>
                </c:pt>
                <c:pt idx="2">
                  <c:v>61.51</c:v>
                </c:pt>
                <c:pt idx="3">
                  <c:v>51.2</c:v>
                </c:pt>
                <c:pt idx="4">
                  <c:v>57.32</c:v>
                </c:pt>
              </c:numCache>
            </c:numRef>
          </c:val>
          <c:smooth val="0"/>
          <c:extLst>
            <c:ext xmlns:c16="http://schemas.microsoft.com/office/drawing/2014/chart" uri="{C3380CC4-5D6E-409C-BE32-E72D297353CC}">
              <c16:uniqueId val="{00000001-F7A3-4A24-8F6E-CDDDCF5BC5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83.5</c:v>
                </c:pt>
                <c:pt idx="2">
                  <c:v>84.38</c:v>
                </c:pt>
                <c:pt idx="3">
                  <c:v>85.08</c:v>
                </c:pt>
                <c:pt idx="4">
                  <c:v>85.84</c:v>
                </c:pt>
              </c:numCache>
            </c:numRef>
          </c:val>
          <c:extLst>
            <c:ext xmlns:c16="http://schemas.microsoft.com/office/drawing/2014/chart" uri="{C3380CC4-5D6E-409C-BE32-E72D297353CC}">
              <c16:uniqueId val="{00000000-A569-4CCD-9CE5-36DF05DF8A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86.28</c:v>
                </c:pt>
                <c:pt idx="2">
                  <c:v>85.82</c:v>
                </c:pt>
                <c:pt idx="3">
                  <c:v>85.03</c:v>
                </c:pt>
                <c:pt idx="4">
                  <c:v>85.96</c:v>
                </c:pt>
              </c:numCache>
            </c:numRef>
          </c:val>
          <c:smooth val="0"/>
          <c:extLst>
            <c:ext xmlns:c16="http://schemas.microsoft.com/office/drawing/2014/chart" uri="{C3380CC4-5D6E-409C-BE32-E72D297353CC}">
              <c16:uniqueId val="{00000001-A569-4CCD-9CE5-36DF05DF8A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100.48</c:v>
                </c:pt>
                <c:pt idx="2">
                  <c:v>100.91</c:v>
                </c:pt>
                <c:pt idx="3">
                  <c:v>97.75</c:v>
                </c:pt>
                <c:pt idx="4">
                  <c:v>101.34</c:v>
                </c:pt>
              </c:numCache>
            </c:numRef>
          </c:val>
          <c:extLst>
            <c:ext xmlns:c16="http://schemas.microsoft.com/office/drawing/2014/chart" uri="{C3380CC4-5D6E-409C-BE32-E72D297353CC}">
              <c16:uniqueId val="{00000000-4CAC-4272-B17D-26C9E565DD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107.15</c:v>
                </c:pt>
                <c:pt idx="2">
                  <c:v>109.91</c:v>
                </c:pt>
                <c:pt idx="3">
                  <c:v>108.61</c:v>
                </c:pt>
                <c:pt idx="4">
                  <c:v>109.58</c:v>
                </c:pt>
              </c:numCache>
            </c:numRef>
          </c:val>
          <c:smooth val="0"/>
          <c:extLst>
            <c:ext xmlns:c16="http://schemas.microsoft.com/office/drawing/2014/chart" uri="{C3380CC4-5D6E-409C-BE32-E72D297353CC}">
              <c16:uniqueId val="{00000001-4CAC-4272-B17D-26C9E565DD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3.2</c:v>
                </c:pt>
                <c:pt idx="2">
                  <c:v>6.4</c:v>
                </c:pt>
                <c:pt idx="3">
                  <c:v>9.52</c:v>
                </c:pt>
                <c:pt idx="4">
                  <c:v>12.6</c:v>
                </c:pt>
              </c:numCache>
            </c:numRef>
          </c:val>
          <c:extLst>
            <c:ext xmlns:c16="http://schemas.microsoft.com/office/drawing/2014/chart" uri="{C3380CC4-5D6E-409C-BE32-E72D297353CC}">
              <c16:uniqueId val="{00000000-874A-422C-A68E-CB3EC5419F4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17.239999999999998</c:v>
                </c:pt>
                <c:pt idx="2">
                  <c:v>15.29</c:v>
                </c:pt>
                <c:pt idx="3">
                  <c:v>17.809999999999999</c:v>
                </c:pt>
                <c:pt idx="4">
                  <c:v>19.96</c:v>
                </c:pt>
              </c:numCache>
            </c:numRef>
          </c:val>
          <c:smooth val="0"/>
          <c:extLst>
            <c:ext xmlns:c16="http://schemas.microsoft.com/office/drawing/2014/chart" uri="{C3380CC4-5D6E-409C-BE32-E72D297353CC}">
              <c16:uniqueId val="{00000001-874A-422C-A68E-CB3EC5419F4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998-457E-BD81-A6CAEB8700C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0.11</c:v>
                </c:pt>
                <c:pt idx="2">
                  <c:v>0.11</c:v>
                </c:pt>
                <c:pt idx="3">
                  <c:v>0.64</c:v>
                </c:pt>
                <c:pt idx="4">
                  <c:v>0.83</c:v>
                </c:pt>
              </c:numCache>
            </c:numRef>
          </c:val>
          <c:smooth val="0"/>
          <c:extLst>
            <c:ext xmlns:c16="http://schemas.microsoft.com/office/drawing/2014/chart" uri="{C3380CC4-5D6E-409C-BE32-E72D297353CC}">
              <c16:uniqueId val="{00000001-5998-457E-BD81-A6CAEB8700C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formatCode="#,##0.00;&quot;△&quot;#,##0.00;&quot;-&quot;">
                  <c:v>2.19</c:v>
                </c:pt>
                <c:pt idx="4">
                  <c:v>0</c:v>
                </c:pt>
              </c:numCache>
            </c:numRef>
          </c:val>
          <c:extLst>
            <c:ext xmlns:c16="http://schemas.microsoft.com/office/drawing/2014/chart" uri="{C3380CC4-5D6E-409C-BE32-E72D297353CC}">
              <c16:uniqueId val="{00000000-4E88-4541-9644-22EF8D5F9B7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15.68</c:v>
                </c:pt>
                <c:pt idx="2">
                  <c:v>9.42</c:v>
                </c:pt>
                <c:pt idx="3">
                  <c:v>11.49</c:v>
                </c:pt>
                <c:pt idx="4">
                  <c:v>5.35</c:v>
                </c:pt>
              </c:numCache>
            </c:numRef>
          </c:val>
          <c:smooth val="0"/>
          <c:extLst>
            <c:ext xmlns:c16="http://schemas.microsoft.com/office/drawing/2014/chart" uri="{C3380CC4-5D6E-409C-BE32-E72D297353CC}">
              <c16:uniqueId val="{00000001-4E88-4541-9644-22EF8D5F9B7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23.77</c:v>
                </c:pt>
                <c:pt idx="2">
                  <c:v>19.25</c:v>
                </c:pt>
                <c:pt idx="3">
                  <c:v>21.05</c:v>
                </c:pt>
                <c:pt idx="4">
                  <c:v>40.5</c:v>
                </c:pt>
              </c:numCache>
            </c:numRef>
          </c:val>
          <c:extLst>
            <c:ext xmlns:c16="http://schemas.microsoft.com/office/drawing/2014/chart" uri="{C3380CC4-5D6E-409C-BE32-E72D297353CC}">
              <c16:uniqueId val="{00000000-EAE6-4F44-A11F-44A5BC00B5F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46.82</c:v>
                </c:pt>
                <c:pt idx="2">
                  <c:v>47.61</c:v>
                </c:pt>
                <c:pt idx="3">
                  <c:v>52.69</c:v>
                </c:pt>
                <c:pt idx="4">
                  <c:v>59.45</c:v>
                </c:pt>
              </c:numCache>
            </c:numRef>
          </c:val>
          <c:smooth val="0"/>
          <c:extLst>
            <c:ext xmlns:c16="http://schemas.microsoft.com/office/drawing/2014/chart" uri="{C3380CC4-5D6E-409C-BE32-E72D297353CC}">
              <c16:uniqueId val="{00000001-EAE6-4F44-A11F-44A5BC00B5F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1927.06</c:v>
                </c:pt>
                <c:pt idx="2">
                  <c:v>1613.81</c:v>
                </c:pt>
                <c:pt idx="3">
                  <c:v>1654.32</c:v>
                </c:pt>
                <c:pt idx="4">
                  <c:v>1547.52</c:v>
                </c:pt>
              </c:numCache>
            </c:numRef>
          </c:val>
          <c:extLst>
            <c:ext xmlns:c16="http://schemas.microsoft.com/office/drawing/2014/chart" uri="{C3380CC4-5D6E-409C-BE32-E72D297353CC}">
              <c16:uniqueId val="{00000000-E0B3-4784-87E8-E18E0788439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1028.05</c:v>
                </c:pt>
                <c:pt idx="2">
                  <c:v>1092.22</c:v>
                </c:pt>
                <c:pt idx="3">
                  <c:v>998.38</c:v>
                </c:pt>
                <c:pt idx="4">
                  <c:v>925.32</c:v>
                </c:pt>
              </c:numCache>
            </c:numRef>
          </c:val>
          <c:smooth val="0"/>
          <c:extLst>
            <c:ext xmlns:c16="http://schemas.microsoft.com/office/drawing/2014/chart" uri="{C3380CC4-5D6E-409C-BE32-E72D297353CC}">
              <c16:uniqueId val="{00000001-E0B3-4784-87E8-E18E0788439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97.13</c:v>
                </c:pt>
                <c:pt idx="2">
                  <c:v>98.87</c:v>
                </c:pt>
                <c:pt idx="3">
                  <c:v>94.05</c:v>
                </c:pt>
                <c:pt idx="4">
                  <c:v>98.75</c:v>
                </c:pt>
              </c:numCache>
            </c:numRef>
          </c:val>
          <c:extLst>
            <c:ext xmlns:c16="http://schemas.microsoft.com/office/drawing/2014/chart" uri="{C3380CC4-5D6E-409C-BE32-E72D297353CC}">
              <c16:uniqueId val="{00000000-B823-49D7-8E8D-6E89F15D1C0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94.73</c:v>
                </c:pt>
                <c:pt idx="2">
                  <c:v>97.53</c:v>
                </c:pt>
                <c:pt idx="3">
                  <c:v>95.92</c:v>
                </c:pt>
                <c:pt idx="4">
                  <c:v>96.98</c:v>
                </c:pt>
              </c:numCache>
            </c:numRef>
          </c:val>
          <c:smooth val="0"/>
          <c:extLst>
            <c:ext xmlns:c16="http://schemas.microsoft.com/office/drawing/2014/chart" uri="{C3380CC4-5D6E-409C-BE32-E72D297353CC}">
              <c16:uniqueId val="{00000001-B823-49D7-8E8D-6E89F15D1C0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148.63</c:v>
                </c:pt>
                <c:pt idx="2">
                  <c:v>165.83</c:v>
                </c:pt>
                <c:pt idx="3">
                  <c:v>176.4</c:v>
                </c:pt>
                <c:pt idx="4">
                  <c:v>168.7</c:v>
                </c:pt>
              </c:numCache>
            </c:numRef>
          </c:val>
          <c:extLst>
            <c:ext xmlns:c16="http://schemas.microsoft.com/office/drawing/2014/chart" uri="{C3380CC4-5D6E-409C-BE32-E72D297353CC}">
              <c16:uniqueId val="{00000000-5E94-4622-A1FA-FC97C50523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160.91</c:v>
                </c:pt>
                <c:pt idx="2">
                  <c:v>155.83000000000001</c:v>
                </c:pt>
                <c:pt idx="3">
                  <c:v>156.75</c:v>
                </c:pt>
                <c:pt idx="4">
                  <c:v>153.54</c:v>
                </c:pt>
              </c:numCache>
            </c:numRef>
          </c:val>
          <c:smooth val="0"/>
          <c:extLst>
            <c:ext xmlns:c16="http://schemas.microsoft.com/office/drawing/2014/chart" uri="{C3380CC4-5D6E-409C-BE32-E72D297353CC}">
              <c16:uniqueId val="{00000001-5E94-4622-A1FA-FC97C50523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和歌山県　橋本市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Bd2</v>
      </c>
      <c r="X8" s="66"/>
      <c r="Y8" s="66"/>
      <c r="Z8" s="66"/>
      <c r="AA8" s="66"/>
      <c r="AB8" s="66"/>
      <c r="AC8" s="66"/>
      <c r="AD8" s="67" t="str">
        <f>データ!$M$6</f>
        <v>非設置</v>
      </c>
      <c r="AE8" s="67"/>
      <c r="AF8" s="67"/>
      <c r="AG8" s="67"/>
      <c r="AH8" s="67"/>
      <c r="AI8" s="67"/>
      <c r="AJ8" s="67"/>
      <c r="AK8" s="3"/>
      <c r="AL8" s="55">
        <f>データ!S6</f>
        <v>60295</v>
      </c>
      <c r="AM8" s="55"/>
      <c r="AN8" s="55"/>
      <c r="AO8" s="55"/>
      <c r="AP8" s="55"/>
      <c r="AQ8" s="55"/>
      <c r="AR8" s="55"/>
      <c r="AS8" s="55"/>
      <c r="AT8" s="54">
        <f>データ!T6</f>
        <v>130.55000000000001</v>
      </c>
      <c r="AU8" s="54"/>
      <c r="AV8" s="54"/>
      <c r="AW8" s="54"/>
      <c r="AX8" s="54"/>
      <c r="AY8" s="54"/>
      <c r="AZ8" s="54"/>
      <c r="BA8" s="54"/>
      <c r="BB8" s="54">
        <f>データ!U6</f>
        <v>461.85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65.599999999999994</v>
      </c>
      <c r="J10" s="54"/>
      <c r="K10" s="54"/>
      <c r="L10" s="54"/>
      <c r="M10" s="54"/>
      <c r="N10" s="54"/>
      <c r="O10" s="54"/>
      <c r="P10" s="54">
        <f>データ!P6</f>
        <v>65.38</v>
      </c>
      <c r="Q10" s="54"/>
      <c r="R10" s="54"/>
      <c r="S10" s="54"/>
      <c r="T10" s="54"/>
      <c r="U10" s="54"/>
      <c r="V10" s="54"/>
      <c r="W10" s="54">
        <f>データ!Q6</f>
        <v>100.3</v>
      </c>
      <c r="X10" s="54"/>
      <c r="Y10" s="54"/>
      <c r="Z10" s="54"/>
      <c r="AA10" s="54"/>
      <c r="AB10" s="54"/>
      <c r="AC10" s="54"/>
      <c r="AD10" s="55">
        <f>データ!R6</f>
        <v>3520</v>
      </c>
      <c r="AE10" s="55"/>
      <c r="AF10" s="55"/>
      <c r="AG10" s="55"/>
      <c r="AH10" s="55"/>
      <c r="AI10" s="55"/>
      <c r="AJ10" s="55"/>
      <c r="AK10" s="2"/>
      <c r="AL10" s="55">
        <f>データ!V6</f>
        <v>39233</v>
      </c>
      <c r="AM10" s="55"/>
      <c r="AN10" s="55"/>
      <c r="AO10" s="55"/>
      <c r="AP10" s="55"/>
      <c r="AQ10" s="55"/>
      <c r="AR10" s="55"/>
      <c r="AS10" s="55"/>
      <c r="AT10" s="54">
        <f>データ!W6</f>
        <v>9.16</v>
      </c>
      <c r="AU10" s="54"/>
      <c r="AV10" s="54"/>
      <c r="AW10" s="54"/>
      <c r="AX10" s="54"/>
      <c r="AY10" s="54"/>
      <c r="AZ10" s="54"/>
      <c r="BA10" s="54"/>
      <c r="BB10" s="54">
        <f>データ!X6</f>
        <v>4283.08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rk4pro+ZXoGDr4p6iKPq18tjwBkSCsiw5VytN+VD61d+R/sXtQpVNwEYsyCMLgR/X6kTeZweg+P/WVB9NtGgg==" saltValue="/fiISyrvNWzLs75kwJZjd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302031</v>
      </c>
      <c r="D6" s="19">
        <f t="shared" si="3"/>
        <v>46</v>
      </c>
      <c r="E6" s="19">
        <f t="shared" si="3"/>
        <v>17</v>
      </c>
      <c r="F6" s="19">
        <f t="shared" si="3"/>
        <v>1</v>
      </c>
      <c r="G6" s="19">
        <f t="shared" si="3"/>
        <v>0</v>
      </c>
      <c r="H6" s="19" t="str">
        <f t="shared" si="3"/>
        <v>和歌山県　橋本市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65.599999999999994</v>
      </c>
      <c r="P6" s="20">
        <f t="shared" si="3"/>
        <v>65.38</v>
      </c>
      <c r="Q6" s="20">
        <f t="shared" si="3"/>
        <v>100.3</v>
      </c>
      <c r="R6" s="20">
        <f t="shared" si="3"/>
        <v>3520</v>
      </c>
      <c r="S6" s="20">
        <f t="shared" si="3"/>
        <v>60295</v>
      </c>
      <c r="T6" s="20">
        <f t="shared" si="3"/>
        <v>130.55000000000001</v>
      </c>
      <c r="U6" s="20">
        <f t="shared" si="3"/>
        <v>461.85</v>
      </c>
      <c r="V6" s="20">
        <f t="shared" si="3"/>
        <v>39233</v>
      </c>
      <c r="W6" s="20">
        <f t="shared" si="3"/>
        <v>9.16</v>
      </c>
      <c r="X6" s="20">
        <f t="shared" si="3"/>
        <v>4283.08</v>
      </c>
      <c r="Y6" s="21" t="str">
        <f>IF(Y7="",NA(),Y7)</f>
        <v>-</v>
      </c>
      <c r="Z6" s="21">
        <f t="shared" ref="Z6:AH6" si="4">IF(Z7="",NA(),Z7)</f>
        <v>100.48</v>
      </c>
      <c r="AA6" s="21">
        <f t="shared" si="4"/>
        <v>100.91</v>
      </c>
      <c r="AB6" s="21">
        <f t="shared" si="4"/>
        <v>97.75</v>
      </c>
      <c r="AC6" s="21">
        <f t="shared" si="4"/>
        <v>101.34</v>
      </c>
      <c r="AD6" s="21" t="str">
        <f t="shared" si="4"/>
        <v>-</v>
      </c>
      <c r="AE6" s="21">
        <f t="shared" si="4"/>
        <v>107.15</v>
      </c>
      <c r="AF6" s="21">
        <f t="shared" si="4"/>
        <v>109.91</v>
      </c>
      <c r="AG6" s="21">
        <f t="shared" si="4"/>
        <v>108.61</v>
      </c>
      <c r="AH6" s="21">
        <f t="shared" si="4"/>
        <v>109.58</v>
      </c>
      <c r="AI6" s="20" t="str">
        <f>IF(AI7="","",IF(AI7="-","【-】","【"&amp;SUBSTITUTE(TEXT(AI7,"#,##0.00"),"-","△")&amp;"】"))</f>
        <v>【106.11】</v>
      </c>
      <c r="AJ6" s="21" t="str">
        <f>IF(AJ7="",NA(),AJ7)</f>
        <v>-</v>
      </c>
      <c r="AK6" s="20">
        <f t="shared" ref="AK6:AS6" si="5">IF(AK7="",NA(),AK7)</f>
        <v>0</v>
      </c>
      <c r="AL6" s="20">
        <f t="shared" si="5"/>
        <v>0</v>
      </c>
      <c r="AM6" s="21">
        <f t="shared" si="5"/>
        <v>2.19</v>
      </c>
      <c r="AN6" s="20">
        <f t="shared" si="5"/>
        <v>0</v>
      </c>
      <c r="AO6" s="21" t="str">
        <f t="shared" si="5"/>
        <v>-</v>
      </c>
      <c r="AP6" s="21">
        <f t="shared" si="5"/>
        <v>15.68</v>
      </c>
      <c r="AQ6" s="21">
        <f t="shared" si="5"/>
        <v>9.42</v>
      </c>
      <c r="AR6" s="21">
        <f t="shared" si="5"/>
        <v>11.49</v>
      </c>
      <c r="AS6" s="21">
        <f t="shared" si="5"/>
        <v>5.35</v>
      </c>
      <c r="AT6" s="20" t="str">
        <f>IF(AT7="","",IF(AT7="-","【-】","【"&amp;SUBSTITUTE(TEXT(AT7,"#,##0.00"),"-","△")&amp;"】"))</f>
        <v>【3.15】</v>
      </c>
      <c r="AU6" s="21" t="str">
        <f>IF(AU7="",NA(),AU7)</f>
        <v>-</v>
      </c>
      <c r="AV6" s="21">
        <f t="shared" ref="AV6:BD6" si="6">IF(AV7="",NA(),AV7)</f>
        <v>23.77</v>
      </c>
      <c r="AW6" s="21">
        <f t="shared" si="6"/>
        <v>19.25</v>
      </c>
      <c r="AX6" s="21">
        <f t="shared" si="6"/>
        <v>21.05</v>
      </c>
      <c r="AY6" s="21">
        <f t="shared" si="6"/>
        <v>40.5</v>
      </c>
      <c r="AZ6" s="21" t="str">
        <f t="shared" si="6"/>
        <v>-</v>
      </c>
      <c r="BA6" s="21">
        <f t="shared" si="6"/>
        <v>46.82</v>
      </c>
      <c r="BB6" s="21">
        <f t="shared" si="6"/>
        <v>47.61</v>
      </c>
      <c r="BC6" s="21">
        <f t="shared" si="6"/>
        <v>52.69</v>
      </c>
      <c r="BD6" s="21">
        <f t="shared" si="6"/>
        <v>59.45</v>
      </c>
      <c r="BE6" s="20" t="str">
        <f>IF(BE7="","",IF(BE7="-","【-】","【"&amp;SUBSTITUTE(TEXT(BE7,"#,##0.00"),"-","△")&amp;"】"))</f>
        <v>【73.44】</v>
      </c>
      <c r="BF6" s="21" t="str">
        <f>IF(BF7="",NA(),BF7)</f>
        <v>-</v>
      </c>
      <c r="BG6" s="21">
        <f t="shared" ref="BG6:BO6" si="7">IF(BG7="",NA(),BG7)</f>
        <v>1927.06</v>
      </c>
      <c r="BH6" s="21">
        <f t="shared" si="7"/>
        <v>1613.81</v>
      </c>
      <c r="BI6" s="21">
        <f t="shared" si="7"/>
        <v>1654.32</v>
      </c>
      <c r="BJ6" s="21">
        <f t="shared" si="7"/>
        <v>1547.52</v>
      </c>
      <c r="BK6" s="21" t="str">
        <f t="shared" si="7"/>
        <v>-</v>
      </c>
      <c r="BL6" s="21">
        <f t="shared" si="7"/>
        <v>1028.05</v>
      </c>
      <c r="BM6" s="21">
        <f t="shared" si="7"/>
        <v>1092.22</v>
      </c>
      <c r="BN6" s="21">
        <f t="shared" si="7"/>
        <v>998.38</v>
      </c>
      <c r="BO6" s="21">
        <f t="shared" si="7"/>
        <v>925.32</v>
      </c>
      <c r="BP6" s="20" t="str">
        <f>IF(BP7="","",IF(BP7="-","【-】","【"&amp;SUBSTITUTE(TEXT(BP7,"#,##0.00"),"-","△")&amp;"】"))</f>
        <v>【652.82】</v>
      </c>
      <c r="BQ6" s="21" t="str">
        <f>IF(BQ7="",NA(),BQ7)</f>
        <v>-</v>
      </c>
      <c r="BR6" s="21">
        <f t="shared" ref="BR6:BZ6" si="8">IF(BR7="",NA(),BR7)</f>
        <v>97.13</v>
      </c>
      <c r="BS6" s="21">
        <f t="shared" si="8"/>
        <v>98.87</v>
      </c>
      <c r="BT6" s="21">
        <f t="shared" si="8"/>
        <v>94.05</v>
      </c>
      <c r="BU6" s="21">
        <f t="shared" si="8"/>
        <v>98.75</v>
      </c>
      <c r="BV6" s="21" t="str">
        <f t="shared" si="8"/>
        <v>-</v>
      </c>
      <c r="BW6" s="21">
        <f t="shared" si="8"/>
        <v>94.73</v>
      </c>
      <c r="BX6" s="21">
        <f t="shared" si="8"/>
        <v>97.53</v>
      </c>
      <c r="BY6" s="21">
        <f t="shared" si="8"/>
        <v>95.92</v>
      </c>
      <c r="BZ6" s="21">
        <f t="shared" si="8"/>
        <v>96.98</v>
      </c>
      <c r="CA6" s="20" t="str">
        <f>IF(CA7="","",IF(CA7="-","【-】","【"&amp;SUBSTITUTE(TEXT(CA7,"#,##0.00"),"-","△")&amp;"】"))</f>
        <v>【97.61】</v>
      </c>
      <c r="CB6" s="21" t="str">
        <f>IF(CB7="",NA(),CB7)</f>
        <v>-</v>
      </c>
      <c r="CC6" s="21">
        <f t="shared" ref="CC6:CK6" si="9">IF(CC7="",NA(),CC7)</f>
        <v>148.63</v>
      </c>
      <c r="CD6" s="21">
        <f t="shared" si="9"/>
        <v>165.83</v>
      </c>
      <c r="CE6" s="21">
        <f t="shared" si="9"/>
        <v>176.4</v>
      </c>
      <c r="CF6" s="21">
        <f t="shared" si="9"/>
        <v>168.7</v>
      </c>
      <c r="CG6" s="21" t="str">
        <f t="shared" si="9"/>
        <v>-</v>
      </c>
      <c r="CH6" s="21">
        <f t="shared" si="9"/>
        <v>160.91</v>
      </c>
      <c r="CI6" s="21">
        <f t="shared" si="9"/>
        <v>155.83000000000001</v>
      </c>
      <c r="CJ6" s="21">
        <f t="shared" si="9"/>
        <v>156.75</v>
      </c>
      <c r="CK6" s="21">
        <f t="shared" si="9"/>
        <v>153.54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61.4</v>
      </c>
      <c r="CT6" s="21">
        <f t="shared" si="10"/>
        <v>61.51</v>
      </c>
      <c r="CU6" s="21">
        <f t="shared" si="10"/>
        <v>51.2</v>
      </c>
      <c r="CV6" s="21">
        <f t="shared" si="10"/>
        <v>57.32</v>
      </c>
      <c r="CW6" s="20" t="str">
        <f>IF(CW7="","",IF(CW7="-","【-】","【"&amp;SUBSTITUTE(TEXT(CW7,"#,##0.00"),"-","△")&amp;"】"))</f>
        <v>【59.10】</v>
      </c>
      <c r="CX6" s="21" t="str">
        <f>IF(CX7="",NA(),CX7)</f>
        <v>-</v>
      </c>
      <c r="CY6" s="21">
        <f t="shared" ref="CY6:DG6" si="11">IF(CY7="",NA(),CY7)</f>
        <v>83.5</v>
      </c>
      <c r="CZ6" s="21">
        <f t="shared" si="11"/>
        <v>84.38</v>
      </c>
      <c r="DA6" s="21">
        <f t="shared" si="11"/>
        <v>85.08</v>
      </c>
      <c r="DB6" s="21">
        <f t="shared" si="11"/>
        <v>85.84</v>
      </c>
      <c r="DC6" s="21" t="str">
        <f t="shared" si="11"/>
        <v>-</v>
      </c>
      <c r="DD6" s="21">
        <f t="shared" si="11"/>
        <v>86.28</v>
      </c>
      <c r="DE6" s="21">
        <f t="shared" si="11"/>
        <v>85.82</v>
      </c>
      <c r="DF6" s="21">
        <f t="shared" si="11"/>
        <v>85.03</v>
      </c>
      <c r="DG6" s="21">
        <f t="shared" si="11"/>
        <v>85.96</v>
      </c>
      <c r="DH6" s="20" t="str">
        <f>IF(DH7="","",IF(DH7="-","【-】","【"&amp;SUBSTITUTE(TEXT(DH7,"#,##0.00"),"-","△")&amp;"】"))</f>
        <v>【95.82】</v>
      </c>
      <c r="DI6" s="21" t="str">
        <f>IF(DI7="",NA(),DI7)</f>
        <v>-</v>
      </c>
      <c r="DJ6" s="21">
        <f t="shared" ref="DJ6:DR6" si="12">IF(DJ7="",NA(),DJ7)</f>
        <v>3.2</v>
      </c>
      <c r="DK6" s="21">
        <f t="shared" si="12"/>
        <v>6.4</v>
      </c>
      <c r="DL6" s="21">
        <f t="shared" si="12"/>
        <v>9.52</v>
      </c>
      <c r="DM6" s="21">
        <f t="shared" si="12"/>
        <v>12.6</v>
      </c>
      <c r="DN6" s="21" t="str">
        <f t="shared" si="12"/>
        <v>-</v>
      </c>
      <c r="DO6" s="21">
        <f t="shared" si="12"/>
        <v>17.239999999999998</v>
      </c>
      <c r="DP6" s="21">
        <f t="shared" si="12"/>
        <v>15.29</v>
      </c>
      <c r="DQ6" s="21">
        <f t="shared" si="12"/>
        <v>17.809999999999999</v>
      </c>
      <c r="DR6" s="21">
        <f t="shared" si="12"/>
        <v>19.96</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0.11</v>
      </c>
      <c r="EA6" s="21">
        <f t="shared" si="13"/>
        <v>0.11</v>
      </c>
      <c r="EB6" s="21">
        <f t="shared" si="13"/>
        <v>0.64</v>
      </c>
      <c r="EC6" s="21">
        <f t="shared" si="13"/>
        <v>0.83</v>
      </c>
      <c r="ED6" s="20" t="str">
        <f>IF(ED7="","",IF(ED7="-","【-】","【"&amp;SUBSTITUTE(TEXT(ED7,"#,##0.00"),"-","△")&amp;"】"))</f>
        <v>【7.62】</v>
      </c>
      <c r="EE6" s="21" t="str">
        <f>IF(EE7="",NA(),EE7)</f>
        <v>-</v>
      </c>
      <c r="EF6" s="20">
        <f t="shared" ref="EF6:EN6" si="14">IF(EF7="",NA(),EF7)</f>
        <v>0</v>
      </c>
      <c r="EG6" s="21">
        <f t="shared" si="14"/>
        <v>7.0000000000000007E-2</v>
      </c>
      <c r="EH6" s="21">
        <f t="shared" si="14"/>
        <v>0.43</v>
      </c>
      <c r="EI6" s="21">
        <f t="shared" si="14"/>
        <v>0.3</v>
      </c>
      <c r="EJ6" s="21" t="str">
        <f t="shared" si="14"/>
        <v>-</v>
      </c>
      <c r="EK6" s="21">
        <f t="shared" si="14"/>
        <v>0.12</v>
      </c>
      <c r="EL6" s="21">
        <f t="shared" si="14"/>
        <v>0.15</v>
      </c>
      <c r="EM6" s="21">
        <f t="shared" si="14"/>
        <v>0.06</v>
      </c>
      <c r="EN6" s="21">
        <f t="shared" si="14"/>
        <v>0.09</v>
      </c>
      <c r="EO6" s="20" t="str">
        <f>IF(EO7="","",IF(EO7="-","【-】","【"&amp;SUBSTITUTE(TEXT(EO7,"#,##0.00"),"-","△")&amp;"】"))</f>
        <v>【0.23】</v>
      </c>
    </row>
    <row r="7" spans="1:148" s="22" customFormat="1" x14ac:dyDescent="0.15">
      <c r="A7" s="14"/>
      <c r="B7" s="23">
        <v>2022</v>
      </c>
      <c r="C7" s="23">
        <v>302031</v>
      </c>
      <c r="D7" s="23">
        <v>46</v>
      </c>
      <c r="E7" s="23">
        <v>17</v>
      </c>
      <c r="F7" s="23">
        <v>1</v>
      </c>
      <c r="G7" s="23">
        <v>0</v>
      </c>
      <c r="H7" s="23" t="s">
        <v>96</v>
      </c>
      <c r="I7" s="23" t="s">
        <v>97</v>
      </c>
      <c r="J7" s="23" t="s">
        <v>98</v>
      </c>
      <c r="K7" s="23" t="s">
        <v>99</v>
      </c>
      <c r="L7" s="23" t="s">
        <v>100</v>
      </c>
      <c r="M7" s="23" t="s">
        <v>101</v>
      </c>
      <c r="N7" s="24" t="s">
        <v>102</v>
      </c>
      <c r="O7" s="24">
        <v>65.599999999999994</v>
      </c>
      <c r="P7" s="24">
        <v>65.38</v>
      </c>
      <c r="Q7" s="24">
        <v>100.3</v>
      </c>
      <c r="R7" s="24">
        <v>3520</v>
      </c>
      <c r="S7" s="24">
        <v>60295</v>
      </c>
      <c r="T7" s="24">
        <v>130.55000000000001</v>
      </c>
      <c r="U7" s="24">
        <v>461.85</v>
      </c>
      <c r="V7" s="24">
        <v>39233</v>
      </c>
      <c r="W7" s="24">
        <v>9.16</v>
      </c>
      <c r="X7" s="24">
        <v>4283.08</v>
      </c>
      <c r="Y7" s="24" t="s">
        <v>102</v>
      </c>
      <c r="Z7" s="24">
        <v>100.48</v>
      </c>
      <c r="AA7" s="24">
        <v>100.91</v>
      </c>
      <c r="AB7" s="24">
        <v>97.75</v>
      </c>
      <c r="AC7" s="24">
        <v>101.34</v>
      </c>
      <c r="AD7" s="24" t="s">
        <v>102</v>
      </c>
      <c r="AE7" s="24">
        <v>107.15</v>
      </c>
      <c r="AF7" s="24">
        <v>109.91</v>
      </c>
      <c r="AG7" s="24">
        <v>108.61</v>
      </c>
      <c r="AH7" s="24">
        <v>109.58</v>
      </c>
      <c r="AI7" s="24">
        <v>106.11</v>
      </c>
      <c r="AJ7" s="24" t="s">
        <v>102</v>
      </c>
      <c r="AK7" s="24">
        <v>0</v>
      </c>
      <c r="AL7" s="24">
        <v>0</v>
      </c>
      <c r="AM7" s="24">
        <v>2.19</v>
      </c>
      <c r="AN7" s="24">
        <v>0</v>
      </c>
      <c r="AO7" s="24" t="s">
        <v>102</v>
      </c>
      <c r="AP7" s="24">
        <v>15.68</v>
      </c>
      <c r="AQ7" s="24">
        <v>9.42</v>
      </c>
      <c r="AR7" s="24">
        <v>11.49</v>
      </c>
      <c r="AS7" s="24">
        <v>5.35</v>
      </c>
      <c r="AT7" s="24">
        <v>3.15</v>
      </c>
      <c r="AU7" s="24" t="s">
        <v>102</v>
      </c>
      <c r="AV7" s="24">
        <v>23.77</v>
      </c>
      <c r="AW7" s="24">
        <v>19.25</v>
      </c>
      <c r="AX7" s="24">
        <v>21.05</v>
      </c>
      <c r="AY7" s="24">
        <v>40.5</v>
      </c>
      <c r="AZ7" s="24" t="s">
        <v>102</v>
      </c>
      <c r="BA7" s="24">
        <v>46.82</v>
      </c>
      <c r="BB7" s="24">
        <v>47.61</v>
      </c>
      <c r="BC7" s="24">
        <v>52.69</v>
      </c>
      <c r="BD7" s="24">
        <v>59.45</v>
      </c>
      <c r="BE7" s="24">
        <v>73.44</v>
      </c>
      <c r="BF7" s="24" t="s">
        <v>102</v>
      </c>
      <c r="BG7" s="24">
        <v>1927.06</v>
      </c>
      <c r="BH7" s="24">
        <v>1613.81</v>
      </c>
      <c r="BI7" s="24">
        <v>1654.32</v>
      </c>
      <c r="BJ7" s="24">
        <v>1547.52</v>
      </c>
      <c r="BK7" s="24" t="s">
        <v>102</v>
      </c>
      <c r="BL7" s="24">
        <v>1028.05</v>
      </c>
      <c r="BM7" s="24">
        <v>1092.22</v>
      </c>
      <c r="BN7" s="24">
        <v>998.38</v>
      </c>
      <c r="BO7" s="24">
        <v>925.32</v>
      </c>
      <c r="BP7" s="24">
        <v>652.82000000000005</v>
      </c>
      <c r="BQ7" s="24" t="s">
        <v>102</v>
      </c>
      <c r="BR7" s="24">
        <v>97.13</v>
      </c>
      <c r="BS7" s="24">
        <v>98.87</v>
      </c>
      <c r="BT7" s="24">
        <v>94.05</v>
      </c>
      <c r="BU7" s="24">
        <v>98.75</v>
      </c>
      <c r="BV7" s="24" t="s">
        <v>102</v>
      </c>
      <c r="BW7" s="24">
        <v>94.73</v>
      </c>
      <c r="BX7" s="24">
        <v>97.53</v>
      </c>
      <c r="BY7" s="24">
        <v>95.92</v>
      </c>
      <c r="BZ7" s="24">
        <v>96.98</v>
      </c>
      <c r="CA7" s="24">
        <v>97.61</v>
      </c>
      <c r="CB7" s="24" t="s">
        <v>102</v>
      </c>
      <c r="CC7" s="24">
        <v>148.63</v>
      </c>
      <c r="CD7" s="24">
        <v>165.83</v>
      </c>
      <c r="CE7" s="24">
        <v>176.4</v>
      </c>
      <c r="CF7" s="24">
        <v>168.7</v>
      </c>
      <c r="CG7" s="24" t="s">
        <v>102</v>
      </c>
      <c r="CH7" s="24">
        <v>160.91</v>
      </c>
      <c r="CI7" s="24">
        <v>155.83000000000001</v>
      </c>
      <c r="CJ7" s="24">
        <v>156.75</v>
      </c>
      <c r="CK7" s="24">
        <v>153.54</v>
      </c>
      <c r="CL7" s="24">
        <v>138.29</v>
      </c>
      <c r="CM7" s="24" t="s">
        <v>102</v>
      </c>
      <c r="CN7" s="24" t="s">
        <v>102</v>
      </c>
      <c r="CO7" s="24" t="s">
        <v>102</v>
      </c>
      <c r="CP7" s="24" t="s">
        <v>102</v>
      </c>
      <c r="CQ7" s="24" t="s">
        <v>102</v>
      </c>
      <c r="CR7" s="24" t="s">
        <v>102</v>
      </c>
      <c r="CS7" s="24">
        <v>61.4</v>
      </c>
      <c r="CT7" s="24">
        <v>61.51</v>
      </c>
      <c r="CU7" s="24">
        <v>51.2</v>
      </c>
      <c r="CV7" s="24">
        <v>57.32</v>
      </c>
      <c r="CW7" s="24">
        <v>59.1</v>
      </c>
      <c r="CX7" s="24" t="s">
        <v>102</v>
      </c>
      <c r="CY7" s="24">
        <v>83.5</v>
      </c>
      <c r="CZ7" s="24">
        <v>84.38</v>
      </c>
      <c r="DA7" s="24">
        <v>85.08</v>
      </c>
      <c r="DB7" s="24">
        <v>85.84</v>
      </c>
      <c r="DC7" s="24" t="s">
        <v>102</v>
      </c>
      <c r="DD7" s="24">
        <v>86.28</v>
      </c>
      <c r="DE7" s="24">
        <v>85.82</v>
      </c>
      <c r="DF7" s="24">
        <v>85.03</v>
      </c>
      <c r="DG7" s="24">
        <v>85.96</v>
      </c>
      <c r="DH7" s="24">
        <v>95.82</v>
      </c>
      <c r="DI7" s="24" t="s">
        <v>102</v>
      </c>
      <c r="DJ7" s="24">
        <v>3.2</v>
      </c>
      <c r="DK7" s="24">
        <v>6.4</v>
      </c>
      <c r="DL7" s="24">
        <v>9.52</v>
      </c>
      <c r="DM7" s="24">
        <v>12.6</v>
      </c>
      <c r="DN7" s="24" t="s">
        <v>102</v>
      </c>
      <c r="DO7" s="24">
        <v>17.239999999999998</v>
      </c>
      <c r="DP7" s="24">
        <v>15.29</v>
      </c>
      <c r="DQ7" s="24">
        <v>17.809999999999999</v>
      </c>
      <c r="DR7" s="24">
        <v>19.96</v>
      </c>
      <c r="DS7" s="24">
        <v>39.74</v>
      </c>
      <c r="DT7" s="24" t="s">
        <v>102</v>
      </c>
      <c r="DU7" s="24">
        <v>0</v>
      </c>
      <c r="DV7" s="24">
        <v>0</v>
      </c>
      <c r="DW7" s="24">
        <v>0</v>
      </c>
      <c r="DX7" s="24">
        <v>0</v>
      </c>
      <c r="DY7" s="24" t="s">
        <v>102</v>
      </c>
      <c r="DZ7" s="24">
        <v>0.11</v>
      </c>
      <c r="EA7" s="24">
        <v>0.11</v>
      </c>
      <c r="EB7" s="24">
        <v>0.64</v>
      </c>
      <c r="EC7" s="24">
        <v>0.83</v>
      </c>
      <c r="ED7" s="24">
        <v>7.62</v>
      </c>
      <c r="EE7" s="24" t="s">
        <v>102</v>
      </c>
      <c r="EF7" s="24">
        <v>0</v>
      </c>
      <c r="EG7" s="24">
        <v>7.0000000000000007E-2</v>
      </c>
      <c r="EH7" s="24">
        <v>0.43</v>
      </c>
      <c r="EI7" s="24">
        <v>0.3</v>
      </c>
      <c r="EJ7" s="24" t="s">
        <v>102</v>
      </c>
      <c r="EK7" s="24">
        <v>0.12</v>
      </c>
      <c r="EL7" s="24">
        <v>0.15</v>
      </c>
      <c r="EM7" s="24">
        <v>0.06</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橋本市</cp:lastModifiedBy>
  <cp:lastPrinted>2024-02-01T01:12:33Z</cp:lastPrinted>
  <dcterms:modified xsi:type="dcterms:W3CDTF">2024-02-01T01:12:40Z</dcterms:modified>
</cp:coreProperties>
</file>