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引継ぎ（櫻根）\山本⇒櫻根\令和５年度\令和6年1月処理\公営企業に係る経営比較分析表（令和４年度決算）の分析等\"/>
    </mc:Choice>
  </mc:AlternateContent>
  <xr:revisionPtr revIDLastSave="0" documentId="13_ncr:1_{C54E5BCD-34C2-4671-8C51-BEDC57E2437A}" xr6:coauthVersionLast="47" xr6:coauthVersionMax="47" xr10:uidLastSave="{00000000-0000-0000-0000-000000000000}"/>
  <workbookProtection workbookAlgorithmName="SHA-512" workbookHashValue="MzDpRbtjrmI0hpJ7MxDTEpAf5gwJVU424TZtnB2KXv7IurL8Lwmr/zUx8V5Z/eGX2A/BXEnfazf03aXRl78fAw==" workbookSaltValue="mco94cWXHzLoEc5D8/RC8A=="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B10" i="4"/>
  <c r="BB8" i="4"/>
  <c r="AT8" i="4"/>
  <c r="AL8" i="4"/>
  <c r="P8" i="4"/>
  <c r="I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<sst xmlns="http://schemas.openxmlformats.org/spreadsheetml/2006/main" count="228" uniqueCount="115">
  <si>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</si>
  <si>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</si>
  <si>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</si>
  <si>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</si>
  <si>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</si>
  <si>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</si>
  <si>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</si>
  <si>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</si>
  <si>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</si>
  <si>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</si>
  <si>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</si>
  <si>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</si>
  <si>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</si>
  <si>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</si>
  <si>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</si>
  <si>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</si>
  <si>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</si>
  <si>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</si>
  <si>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</si>
  <si>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</si>
  <si>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</si>
  <si>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</si>
  <si>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</si>
  <si>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</si>
  <si>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</si>
  <si>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</si>
  <si>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</si>
  <si>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</si>
  <si>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</si>
  <si>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</si>
  <si>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</si>
  <si>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</si>
  <si>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</si>
  <si>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</si>
  <si>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</si>
  <si>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</si>
  <si>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</si>
  <si>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</si>
  <si>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</si>
  <si>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</si>
  <si>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</si>
  <si>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</si>
  <si>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</si>
  <si>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</si>
  <si>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</si>
  <si>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</si>
  <si>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</si>
  <si>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</si>
  <si>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</si>
  <si>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</si>
  <si>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</si>
  <si>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</si>
  <si>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</si>
  <si>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</si>
  <si>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</si>
  <si>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</si>
  <si>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</si>
  <si>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</si>
  <si>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</si>
  <si>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</si>
  <si>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</si>
  <si>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</si>
  <si>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</si>
  <si>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</si>
  <si>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</si>
  <si>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</si>
  <si>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</si>
  <si>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</si>
  <si>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</si>
  <si>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</si>
  <si>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</si>
  <si>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</si>
  <si>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</si>
  <si>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</si>
  <si>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</si>
  <si>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</si>
  <si>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</si>
  <si>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</si>
  <si>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</si>
  <si>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</si>
  <si>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</si>
  <si>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</si>
  <si>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</si>
  <si>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</si>
  <si>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</si>
  <si>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</si>
  <si>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</si>
  <si>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</si>
  <si>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</si>
  <si>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</si>
  <si>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</si>
  <si>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</si>
  <si>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</si>
  <si>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</si>
  <si>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</si>
  <si>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</si>
  <si>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</si>
  <si>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</si>
  <si>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</si>
  <si>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</si>
  <si>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</si>
  <si>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</si>
  <si>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</si>
  <si>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</si>
  <si>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</si>
  <si>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</si>
  <si>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</si>
  <si>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</si>
  <si>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</si>
  <si>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</si>
  <si>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</si>
  <si>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</si>
  <si>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rPr>
        <sz val="7.2"/>
        <rFont val="ＭＳ ゴシック"/>
        <family val="3"/>
        <charset val="128"/>
      </rPr>
      <t>【経常収支比率】</t>
    </r>
    <r>
      <rPr>
        <sz val="7.2"/>
        <color theme="1"/>
        <rFont val="ＭＳ ゴシック"/>
        <family val="3"/>
        <charset val="128"/>
      </rPr>
      <t xml:space="preserve">
  令和４年度の経常収支比率は</t>
    </r>
    <r>
      <rPr>
        <sz val="7.2"/>
        <rFont val="ＭＳ ゴシック"/>
        <family val="3"/>
        <charset val="128"/>
      </rPr>
      <t>106.38</t>
    </r>
    <r>
      <rPr>
        <sz val="7.2"/>
        <color theme="1"/>
        <rFont val="ＭＳ ゴシック"/>
        <family val="3"/>
        <charset val="128"/>
      </rPr>
      <t>で、前年度より0.89ポイント上昇したものの、類似団体平均を1.66ポイント下回っている。
  今後、人口減少等により給水収益の減収が見込まれる中、多額の費用を要する老朽化施設への対応など厳しい経営環境が見込まれるが、経常収支比率のさらなる向上を目指し、引き続き各業務の見直しを行い、経費の節減に努める。
【累積欠損金比率】
　本市では、平成28年度以前より累積欠損金は発生しておらず、累積欠損金比率は0.00となっている。
  今後、多額の費用を要する老朽化施設の更新等により、減価償却費や支払利息の増加による利益剰余金の減少が見込まれるが、引き続き欠損金を発生させることのないよう健全経営に努める。
【流動比率】
　令和４年度の流動比率は178.27で、前年度より7.31ポイント低下し、類似団体平均より167.67ポイント下回っているものの、短期的な債務を賄える支払能力が十分にある状況であるといえる。
  今後、多額の費用を要する老朽化施設の更新等により流動負債が増加し、流動比率は減少傾向で推移することが見込まれるが、引き続き健全経営に努める。
【企業債残高対給水収益比率】
　令和４年度の企業債残高対給水収益比率は、建設改良事業の実施による企業債の発行に伴い、前年度より25.99ポイント上昇し、類似団体平均より307.25ポイント上回っている。
  今後、多額の費用を要する老朽化施設の更新等の実施により企業債の更なる発行が見込まれており、給水収益の確保が課題となっている。
【料金回収率】
　</t>
    </r>
    <r>
      <rPr>
        <sz val="7.2"/>
        <rFont val="ＭＳ ゴシック"/>
        <family val="3"/>
        <charset val="128"/>
      </rPr>
      <t>令和４年度の料金回収率は、</t>
    </r>
    <r>
      <rPr>
        <sz val="7.2"/>
        <color theme="1"/>
        <rFont val="ＭＳ ゴシック"/>
        <family val="3"/>
        <charset val="128"/>
      </rPr>
      <t>経費節減に努めた結果、前年度より1.38ポイント上昇し、類似団体平均を9.61ポイント上回っており、引き続き健全経営に努める。
【給水原価】
　令和４年度の給水原価は、経費節減に努めた結果、前年度より1.41ポイント低下し、類似団体平均を20.58ポイント下回っている。
  今後、多額の費用を要する老朽化施設の更新等により、減価償却費や支払利息の増加による給水原価の増加が見込まれるが、引き続き健全経営に努める。
【施設利用率】
　令和４年度の施設利用率は、配水量の減少に伴い、前年度より1.71ポイント低下したものの、類似団体平均を4.89ポイント上回っている。
  今後は、人口減少の進行や節水機器のさらなる普及等により、施設利用率の低下が見込まれており、施設の整備・更新の際には、当該指標も十分に考慮に入れ、検討を行う必要がある。
【有収率】
　令和４年度の有収率は、前年度より0.17ポイント上昇したものの、類似団体平均を9.04ポイント下回っている。
　今後も引き続き、管路の漏水調査を行うとともに、必要な管路の修繕・更新等を計画的に行い、有収率の向上に努める。</t>
    </r>
    <rPh sb="45" eb="47">
      <t>ジョウショウ</t>
    </rPh>
    <rPh sb="94" eb="96">
      <t>ゲンシュウ</t>
    </rPh>
    <rPh sb="97" eb="99">
      <t>ミコ</t>
    </rPh>
    <rPh sb="102" eb="103">
      <t>ナカ</t>
    </rPh>
    <rPh sb="150" eb="152">
      <t>コウジョウ</t>
    </rPh>
    <rPh sb="153" eb="155">
      <t>メザ</t>
    </rPh>
    <rPh sb="169" eb="170">
      <t>オコナ</t>
    </rPh>
    <rPh sb="178" eb="179">
      <t>ツト</t>
    </rPh>
    <rPh sb="194" eb="196">
      <t>ホンシ</t>
    </rPh>
    <rPh sb="204" eb="205">
      <t>ド</t>
    </rPh>
    <rPh sb="359" eb="362">
      <t>ゼンネンド</t>
    </rPh>
    <rPh sb="372" eb="374">
      <t>テイカ</t>
    </rPh>
    <rPh sb="424" eb="426">
      <t>ジョウキョウ</t>
    </rPh>
    <rPh sb="494" eb="495">
      <t>ヒ</t>
    </rPh>
    <rPh sb="496" eb="497">
      <t>ツヅ</t>
    </rPh>
    <rPh sb="498" eb="500">
      <t>ケンゼン</t>
    </rPh>
    <rPh sb="500" eb="502">
      <t>ケイエイ</t>
    </rPh>
    <rPh sb="503" eb="504">
      <t>ツト</t>
    </rPh>
    <rPh sb="657" eb="659">
      <t>キュウスイ</t>
    </rPh>
    <rPh sb="659" eb="661">
      <t>シュウエキ</t>
    </rPh>
    <rPh sb="662" eb="664">
      <t>カクホ</t>
    </rPh>
    <rPh sb="665" eb="667">
      <t>カダイ</t>
    </rPh>
    <rPh sb="747" eb="748">
      <t>ヒ</t>
    </rPh>
    <rPh sb="749" eb="750">
      <t>ツヅ</t>
    </rPh>
    <rPh sb="751" eb="753">
      <t>ケンゼン</t>
    </rPh>
    <rPh sb="753" eb="755">
      <t>ケイエイ</t>
    </rPh>
    <rPh sb="756" eb="757">
      <t>ツト</t>
    </rPh>
    <rPh sb="1098" eb="1100">
      <t>ジョウショウ</t>
    </rPh>
    <phoneticPr fontId="4"/>
  </si>
  <si>
    <t>【有形固定資産減価償却率】
　有形固定資産減価償却率は、近年、類似団体平均より低い水準で推移しているが、平成29年度以降増加しており、本市の水道施設の老朽化が年々進行していることを示している。
  今後も引き続き、水道施設再構築計画に基づき、必要な老朽化施設の計画的な整備に取り組んでいく予定である。
【管路経年化率】
　令和４年度の管路経年化率は、前年度より5.82ポイント上昇し、類似団体平均を15.82ポイント上回っている。これは昭和50年代に布設した管路が法定耐用年数を迎えたためで、今後も増加傾向にある。
  今後も引き続き、漏水調査を行うとともに、緊急性の高い老朽管路から順次、計画的に更新を行っていく予定である。
【管路更新率】
　令和４年度の管路更新率は、前年度より0.05ポイント上昇しているものの、類似団体平均を0.06ポイント下回っており、法定耐用年数の40年を超えているか又は間近に迫っている管路が増加傾向にある中、必要な管路から計画的に更新を行っていく必要がある。
  今後も引き続き、漏水調査を行うとともに、緊急性の高い老朽管路から順次、計画的に更新を行っていく予定である。</t>
    <rPh sb="67" eb="68">
      <t>ホン</t>
    </rPh>
    <rPh sb="68" eb="69">
      <t>シ</t>
    </rPh>
    <rPh sb="79" eb="81">
      <t>ネンネン</t>
    </rPh>
    <rPh sb="121" eb="123">
      <t>ヒツヨウ</t>
    </rPh>
    <rPh sb="273" eb="274">
      <t>オコナ</t>
    </rPh>
    <rPh sb="286" eb="288">
      <t>ロウキュウ</t>
    </rPh>
    <rPh sb="349" eb="351">
      <t>ジョウショウ</t>
    </rPh>
    <rPh sb="461" eb="462">
      <t>オコナ</t>
    </rPh>
    <phoneticPr fontId="4"/>
  </si>
  <si>
    <t xml:space="preserve">  昨今の人口の減少や節水型機器の普及などにより、今後、給水収益は減少することが見込まれているが、一方では、多額の費用を要する導水管更新事業や浄水場等の老朽化への対応が求められるなど、水道事業を取り巻く経営環境はますます厳しさを増している。
  このような中、令和４年度に水道料金について、審議するために設置した海南市水道料金審議会からの答申をふまえ令和６年４月1日から料金を改定し、増収を図るとともに、さらなる事業の見直し・効率化による経費の節減に取り組むことにより、経営基盤の強化を図っていく。</t>
    <rPh sb="25" eb="27">
      <t>コンゴ</t>
    </rPh>
    <rPh sb="40" eb="42">
      <t>ミコ</t>
    </rPh>
    <rPh sb="49" eb="51">
      <t>イッポウ</t>
    </rPh>
    <rPh sb="84" eb="85">
      <t>モト</t>
    </rPh>
    <rPh sb="130" eb="132">
      <t>レイワ</t>
    </rPh>
    <rPh sb="133" eb="135">
      <t>ネンド</t>
    </rPh>
    <rPh sb="136" eb="138">
      <t>スイドウ</t>
    </rPh>
    <rPh sb="138" eb="140">
      <t>リョウキン</t>
    </rPh>
    <rPh sb="145" eb="147">
      <t>シンギ</t>
    </rPh>
    <rPh sb="152" eb="154">
      <t>セッチ</t>
    </rPh>
    <rPh sb="156" eb="159">
      <t>カイナンシ</t>
    </rPh>
    <rPh sb="159" eb="161">
      <t>スイドウ</t>
    </rPh>
    <rPh sb="161" eb="163">
      <t>リョウキン</t>
    </rPh>
    <rPh sb="163" eb="166">
      <t>シンギカイ</t>
    </rPh>
    <rPh sb="169" eb="171">
      <t>トウシン</t>
    </rPh>
    <rPh sb="175" eb="177">
      <t>レイワ</t>
    </rPh>
    <rPh sb="178" eb="179">
      <t>ネン</t>
    </rPh>
    <rPh sb="180" eb="181">
      <t>ガツ</t>
    </rPh>
    <rPh sb="182" eb="183">
      <t>ヒ</t>
    </rPh>
    <rPh sb="185" eb="187">
      <t>リョウキン</t>
    </rPh>
    <rPh sb="188" eb="190">
      <t>カイテイ</t>
    </rPh>
    <rPh sb="192" eb="194">
      <t>ゾウシュウ</t>
    </rPh>
    <rPh sb="195" eb="196">
      <t>ハカ</t>
    </rPh>
    <rPh sb="206" eb="208">
      <t>ジギョウ</t>
    </rPh>
    <rPh sb="209" eb="211">
      <t>ミナオ</t>
    </rPh>
    <rPh sb="213" eb="216">
      <t>コウリツカ</t>
    </rPh>
    <rPh sb="219" eb="221">
      <t>ケイヒ</t>
    </rPh>
    <rPh sb="222" eb="224">
      <t>セツゲン</t>
    </rPh>
    <rPh sb="225" eb="226">
      <t>ト</t>
    </rPh>
    <rPh sb="227" eb="228">
      <t>ク</t>
    </rPh>
    <rPh sb="235" eb="237">
      <t>ケイエイ</t>
    </rPh>
    <rPh sb="237" eb="239">
      <t>キバン</t>
    </rPh>
    <rPh sb="240" eb="242">
      <t>キョウカ</t>
    </rPh>
    <rPh sb="243" eb="24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</si>
</sst>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2"/>
      <color theme="1"/>
      <name val="ＭＳ ゴシック"/>
      <family val="3"/>
      <charset val="128"/>
    </font>
    <font>
      <sz val="7.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0.33</c:v>
                </c:pt>
                <c:pt idx="2">
                  <c:v>0.26</c:v>
                </c:pt>
                <c:pt idx="3">
                  <c:v>0.37</c:v>
                </c:pt>
                <c:pt idx="4">
                  <c:v>0.42</c:v>
                </c:pt>
              </c:numCache>
            </c:numRef>
          </c:val>
          <c:extLst>
            <c:ext xmlns:c16="http://schemas.microsoft.com/office/drawing/2014/chart" uri="{C3380CC4-5D6E-409C-BE32-E72D297353CC}">
              <c16:uniqueId val="{00000000-453F-433D-9AE8-727BFEB96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53F-433D-9AE8-727BFEB96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70.260000000000005</c:v>
                </c:pt>
                <c:pt idx="1">
                  <c:v>69.25</c:v>
                </c:pt>
                <c:pt idx="2">
                  <c:v>67.33</c:v>
                </c:pt>
                <c:pt idx="3">
                  <c:v>66.14</c:v>
                </c:pt>
                <c:pt idx="4">
                  <c:v>64.430000000000007</c:v>
                </c:pt>
              </c:numCache>
            </c:numRef>
          </c:val>
          <c:extLst>
            <c:ext xmlns:c16="http://schemas.microsoft.com/office/drawing/2014/chart" uri="{C3380CC4-5D6E-409C-BE32-E72D297353CC}">
              <c16:uniqueId val="{00000000-57AA-4317-B50F-7847F0673F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7AA-4317-B50F-7847F0673F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72.31</c:v>
                </c:pt>
                <c:pt idx="1">
                  <c:v>72.040000000000006</c:v>
                </c:pt>
                <c:pt idx="2">
                  <c:v>74.319999999999993</c:v>
                </c:pt>
                <c:pt idx="3">
                  <c:v>74.72</c:v>
                </c:pt>
                <c:pt idx="4">
                  <c:v>74.89</c:v>
                </c:pt>
              </c:numCache>
            </c:numRef>
          </c:val>
          <c:extLst>
            <c:ext xmlns:c16="http://schemas.microsoft.com/office/drawing/2014/chart" uri="{C3380CC4-5D6E-409C-BE32-E72D297353CC}">
              <c16:uniqueId val="{00000000-C605-436D-B5B4-A6AA64AF1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C605-436D-B5B4-A6AA64AF1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102.66</c:v>
                </c:pt>
                <c:pt idx="1">
                  <c:v>102.97</c:v>
                </c:pt>
                <c:pt idx="2">
                  <c:v>104.94</c:v>
                </c:pt>
                <c:pt idx="3">
                  <c:v>105.49</c:v>
                </c:pt>
                <c:pt idx="4">
                  <c:v>106.38</c:v>
                </c:pt>
              </c:numCache>
            </c:numRef>
          </c:val>
          <c:extLst>
            <c:ext xmlns:c16="http://schemas.microsoft.com/office/drawing/2014/chart" uri="{C3380CC4-5D6E-409C-BE32-E72D297353CC}">
              <c16:uniqueId val="{00000000-EA28-4180-AA5D-7D0C838781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A28-4180-AA5D-7D0C838781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44.66</c:v>
                </c:pt>
                <c:pt idx="1">
                  <c:v>45.58</c:v>
                </c:pt>
                <c:pt idx="2">
                  <c:v>46.77</c:v>
                </c:pt>
                <c:pt idx="3">
                  <c:v>48.47</c:v>
                </c:pt>
                <c:pt idx="4">
                  <c:v>49.9</c:v>
                </c:pt>
              </c:numCache>
            </c:numRef>
          </c:val>
          <c:extLst>
            <c:ext xmlns:c16="http://schemas.microsoft.com/office/drawing/2014/chart" uri="{C3380CC4-5D6E-409C-BE32-E72D297353CC}">
              <c16:uniqueId val="{00000000-CF9A-4357-814D-79D4B3403C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F9A-4357-814D-79D4B3403C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10.59</c:v>
                </c:pt>
                <c:pt idx="1">
                  <c:v>30.16</c:v>
                </c:pt>
                <c:pt idx="2">
                  <c:v>33.619999999999997</c:v>
                </c:pt>
                <c:pt idx="3">
                  <c:v>31.16</c:v>
                </c:pt>
                <c:pt idx="4">
                  <c:v>36.979999999999997</c:v>
                </c:pt>
              </c:numCache>
            </c:numRef>
          </c:val>
          <c:extLst>
            <c:ext xmlns:c16="http://schemas.microsoft.com/office/drawing/2014/chart" uri="{C3380CC4-5D6E-409C-BE32-E72D297353CC}">
              <c16:uniqueId val="{00000000-696A-450B-89BE-AE369CEEC3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96A-450B-89BE-AE369CEEC3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1D-4393-AC90-8B1B0610BA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31D-4393-AC90-8B1B0610BA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181.24</c:v>
                </c:pt>
                <c:pt idx="1">
                  <c:v>172.76</c:v>
                </c:pt>
                <c:pt idx="2">
                  <c:v>155.55000000000001</c:v>
                </c:pt>
                <c:pt idx="3">
                  <c:v>185.58</c:v>
                </c:pt>
                <c:pt idx="4">
                  <c:v>178.27</c:v>
                </c:pt>
              </c:numCache>
            </c:numRef>
          </c:val>
          <c:extLst>
            <c:ext xmlns:c16="http://schemas.microsoft.com/office/drawing/2014/chart" uri="{C3380CC4-5D6E-409C-BE32-E72D297353CC}">
              <c16:uniqueId val="{00000000-E097-4E2C-A217-63FBC17B33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E097-4E2C-A217-63FBC17B33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612.37</c:v>
                </c:pt>
                <c:pt idx="1">
                  <c:v>637.66</c:v>
                </c:pt>
                <c:pt idx="2">
                  <c:v>667.42</c:v>
                </c:pt>
                <c:pt idx="3">
                  <c:v>667.87</c:v>
                </c:pt>
                <c:pt idx="4">
                  <c:v>693.86</c:v>
                </c:pt>
              </c:numCache>
            </c:numRef>
          </c:val>
          <c:extLst>
            <c:ext xmlns:c16="http://schemas.microsoft.com/office/drawing/2014/chart" uri="{C3380CC4-5D6E-409C-BE32-E72D297353CC}">
              <c16:uniqueId val="{00000000-51AA-431E-A5A0-9D411A30E8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1AA-431E-A5A0-9D411A30E8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98.02</c:v>
                </c:pt>
                <c:pt idx="1">
                  <c:v>99.27</c:v>
                </c:pt>
                <c:pt idx="2">
                  <c:v>99.87</c:v>
                </c:pt>
                <c:pt idx="3">
                  <c:v>102.05</c:v>
                </c:pt>
                <c:pt idx="4">
                  <c:v>103.43</c:v>
                </c:pt>
              </c:numCache>
            </c:numRef>
          </c:val>
          <c:extLst>
            <c:ext xmlns:c16="http://schemas.microsoft.com/office/drawing/2014/chart" uri="{C3380CC4-5D6E-409C-BE32-E72D297353CC}">
              <c16:uniqueId val="{00000000-6346-4ED6-8622-31C574E442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6346-4ED6-8622-31C574E442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165.91</c:v>
                </c:pt>
                <c:pt idx="1">
                  <c:v>163.6</c:v>
                </c:pt>
                <c:pt idx="2">
                  <c:v>162.26</c:v>
                </c:pt>
                <c:pt idx="3">
                  <c:v>159.77000000000001</c:v>
                </c:pt>
                <c:pt idx="4">
                  <c:v>158.36000000000001</c:v>
                </c:pt>
              </c:numCache>
            </c:numRef>
          </c:val>
          <c:extLst>
            <c:ext xmlns:c16="http://schemas.microsoft.com/office/drawing/2014/chart" uri="{C3380CC4-5D6E-409C-BE32-E72D297353CC}">
              <c16:uniqueId val="{00000000-D6A0-40E6-8708-0152CA2CEC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6A0-40E6-8708-0152CA2CEC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T1" zoomScale="130" zoomScaleNormal="100" zoomScaleSheetLayoutView="130" workbookViewId="0">
      <selection activeCell="BL47" sqref="BL47:BZ63"/>
    </sheetView>
  </sheetViews>
  <sheetFormatPr defaultColWidth="2.625" defaultRowHeight="13.5" x14ac:dyDescent="0.15"/>
  <cols>
    <col min="1" max="1" width="2.625" customWidth="1"/>
    <col min="2" max="62" width="3.75" customWidth="1"/>
    <col min="64" max="64" width="14"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海南市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47910</v>
      </c>
      <c r="AM8" s="45"/>
      <c r="AN8" s="45"/>
      <c r="AO8" s="45"/>
      <c r="AP8" s="45"/>
      <c r="AQ8" s="45"/>
      <c r="AR8" s="45"/>
      <c r="AS8" s="45"/>
      <c r="AT8" s="46">
        <f>データ!$S$6</f>
        <v>101.06</v>
      </c>
      <c r="AU8" s="47"/>
      <c r="AV8" s="47"/>
      <c r="AW8" s="47"/>
      <c r="AX8" s="47"/>
      <c r="AY8" s="47"/>
      <c r="AZ8" s="47"/>
      <c r="BA8" s="47"/>
      <c r="BB8" s="48">
        <f>データ!$T$6</f>
        <v>474.07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53.48</v>
      </c>
      <c r="J10" s="47"/>
      <c r="K10" s="47"/>
      <c r="L10" s="47"/>
      <c r="M10" s="47"/>
      <c r="N10" s="47"/>
      <c r="O10" s="81"/>
      <c r="P10" s="48">
        <f>データ!$P$6</f>
        <v>98.17</v>
      </c>
      <c r="Q10" s="48"/>
      <c r="R10" s="48"/>
      <c r="S10" s="48"/>
      <c r="T10" s="48"/>
      <c r="U10" s="48"/>
      <c r="V10" s="48"/>
      <c r="W10" s="45">
        <f>データ!$Q$6</f>
        <v>2853</v>
      </c>
      <c r="X10" s="45"/>
      <c r="Y10" s="45"/>
      <c r="Z10" s="45"/>
      <c r="AA10" s="45"/>
      <c r="AB10" s="45"/>
      <c r="AC10" s="45"/>
      <c r="AD10" s="2"/>
      <c r="AE10" s="2"/>
      <c r="AF10" s="2"/>
      <c r="AG10" s="2"/>
      <c r="AH10" s="2"/>
      <c r="AI10" s="2"/>
      <c r="AJ10" s="2"/>
      <c r="AK10" s="2"/>
      <c r="AL10" s="45">
        <f>データ!$U$6</f>
        <v>46720</v>
      </c>
      <c r="AM10" s="45"/>
      <c r="AN10" s="45"/>
      <c r="AO10" s="45"/>
      <c r="AP10" s="45"/>
      <c r="AQ10" s="45"/>
      <c r="AR10" s="45"/>
      <c r="AS10" s="45"/>
      <c r="AT10" s="46">
        <f>データ!$V$6</f>
        <v>54.07</v>
      </c>
      <c r="AU10" s="47"/>
      <c r="AV10" s="47"/>
      <c r="AW10" s="47"/>
      <c r="AX10" s="47"/>
      <c r="AY10" s="47"/>
      <c r="AZ10" s="47"/>
      <c r="BA10" s="47"/>
      <c r="BB10" s="48">
        <f>データ!$W$6</f>
        <v>864.07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ErTIjPnDhF/Ic2GC4rQLw7bYgVw69uF/zN/Avjn3Wck5s0DubY7D678Sst+jnRPNazUQS/x6GIytqk+TkkNDg==" saltValue="BzXzSqnneHfxsaVZvtlG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302023</v>
      </c>
      <c r="D6" s="20">
        <f t="shared" si="3"/>
        <v>46</v>
      </c>
      <c r="E6" s="20">
        <f t="shared" si="3"/>
        <v>1</v>
      </c>
      <c r="F6" s="20">
        <f t="shared" si="3"/>
        <v>0</v>
      </c>
      <c r="G6" s="20">
        <f t="shared" si="3"/>
        <v>1</v>
      </c>
      <c r="H6" s="20" t="str">
        <f t="shared" si="3"/>
        <v>和歌山県　海南市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53.48</v>
      </c>
      <c r="P6" s="21">
        <f t="shared" si="3"/>
        <v>98.17</v>
      </c>
      <c r="Q6" s="21">
        <f t="shared" si="3"/>
        <v>2853</v>
      </c>
      <c r="R6" s="21">
        <f t="shared" si="3"/>
        <v>47910</v>
      </c>
      <c r="S6" s="21">
        <f t="shared" si="3"/>
        <v>101.06</v>
      </c>
      <c r="T6" s="21">
        <f t="shared" si="3"/>
        <v>474.07</v>
      </c>
      <c r="U6" s="21">
        <f t="shared" si="3"/>
        <v>46720</v>
      </c>
      <c r="V6" s="21">
        <f t="shared" si="3"/>
        <v>54.07</v>
      </c>
      <c r="W6" s="21">
        <f t="shared" si="3"/>
        <v>864.07</v>
      </c>
      <c r="X6" s="22">
        <f>IF(X7="",NA(),X7)</f>
        <v>102.66</v>
      </c>
      <c r="Y6" s="22">
        <f t="shared" ref="Y6:AG6" si="4">IF(Y7="",NA(),Y7)</f>
        <v>102.97</v>
      </c>
      <c r="Z6" s="22">
        <f t="shared" si="4"/>
        <v>104.94</v>
      </c>
      <c r="AA6" s="22">
        <f t="shared" si="4"/>
        <v>105.49</v>
      </c>
      <c r="AB6" s="22">
        <f t="shared" si="4"/>
        <v>106.38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181.24</v>
      </c>
      <c r="AU6" s="22">
        <f t="shared" ref="AU6:BC6" si="6">IF(AU7="",NA(),AU7)</f>
        <v>172.76</v>
      </c>
      <c r="AV6" s="22">
        <f t="shared" si="6"/>
        <v>155.55000000000001</v>
      </c>
      <c r="AW6" s="22">
        <f t="shared" si="6"/>
        <v>185.58</v>
      </c>
      <c r="AX6" s="22">
        <f t="shared" si="6"/>
        <v>178.27</v>
      </c>
      <c r="AY6" s="22">
        <f t="shared" si="6"/>
        <v>366.03</v>
      </c>
      <c r="AZ6" s="22">
        <f t="shared" si="6"/>
        <v>365.18</v>
      </c>
      <c r="BA6" s="22">
        <f t="shared" si="6"/>
        <v>327.77</v>
      </c>
      <c r="BB6" s="22">
        <f t="shared" si="6"/>
        <v>338.02</v>
      </c>
      <c r="BC6" s="22">
        <f t="shared" si="6"/>
        <v>345.94</v>
      </c>
      <c r="BD6" s="21" t="str">
        <f>IF(BD7="","",IF(BD7="-","【-】","【"&amp;SUBSTITUTE(TEXT(BD7,"#,##0.00"),"-","△")&amp;"】"))</f>
        <v>【252.29】</v>
      </c>
      <c r="BE6" s="22">
        <f>IF(BE7="",NA(),BE7)</f>
        <v>612.37</v>
      </c>
      <c r="BF6" s="22">
        <f t="shared" ref="BF6:BN6" si="7">IF(BF7="",NA(),BF7)</f>
        <v>637.66</v>
      </c>
      <c r="BG6" s="22">
        <f t="shared" si="7"/>
        <v>667.42</v>
      </c>
      <c r="BH6" s="22">
        <f t="shared" si="7"/>
        <v>667.87</v>
      </c>
      <c r="BI6" s="22">
        <f t="shared" si="7"/>
        <v>693.86</v>
      </c>
      <c r="BJ6" s="22">
        <f t="shared" si="7"/>
        <v>370.12</v>
      </c>
      <c r="BK6" s="22">
        <f t="shared" si="7"/>
        <v>371.65</v>
      </c>
      <c r="BL6" s="22">
        <f t="shared" si="7"/>
        <v>397.1</v>
      </c>
      <c r="BM6" s="22">
        <f t="shared" si="7"/>
        <v>379.91</v>
      </c>
      <c r="BN6" s="22">
        <f t="shared" si="7"/>
        <v>386.61</v>
      </c>
      <c r="BO6" s="21" t="str">
        <f>IF(BO7="","",IF(BO7="-","【-】","【"&amp;SUBSTITUTE(TEXT(BO7,"#,##0.00"),"-","△")&amp;"】"))</f>
        <v>【268.07】</v>
      </c>
      <c r="BP6" s="22">
        <f>IF(BP7="",NA(),BP7)</f>
        <v>98.02</v>
      </c>
      <c r="BQ6" s="22">
        <f t="shared" ref="BQ6:BY6" si="8">IF(BQ7="",NA(),BQ7)</f>
        <v>99.27</v>
      </c>
      <c r="BR6" s="22">
        <f t="shared" si="8"/>
        <v>99.87</v>
      </c>
      <c r="BS6" s="22">
        <f t="shared" si="8"/>
        <v>102.05</v>
      </c>
      <c r="BT6" s="22">
        <f t="shared" si="8"/>
        <v>103.43</v>
      </c>
      <c r="BU6" s="22">
        <f t="shared" si="8"/>
        <v>100.42</v>
      </c>
      <c r="BV6" s="22">
        <f t="shared" si="8"/>
        <v>98.77</v>
      </c>
      <c r="BW6" s="22">
        <f t="shared" si="8"/>
        <v>95.79</v>
      </c>
      <c r="BX6" s="22">
        <f t="shared" si="8"/>
        <v>98.3</v>
      </c>
      <c r="BY6" s="22">
        <f t="shared" si="8"/>
        <v>93.82</v>
      </c>
      <c r="BZ6" s="21" t="str">
        <f>IF(BZ7="","",IF(BZ7="-","【-】","【"&amp;SUBSTITUTE(TEXT(BZ7,"#,##0.00"),"-","△")&amp;"】"))</f>
        <v>【97.47】</v>
      </c>
      <c r="CA6" s="22">
        <f>IF(CA7="",NA(),CA7)</f>
        <v>165.91</v>
      </c>
      <c r="CB6" s="22">
        <f t="shared" ref="CB6:CJ6" si="9">IF(CB7="",NA(),CB7)</f>
        <v>163.6</v>
      </c>
      <c r="CC6" s="22">
        <f t="shared" si="9"/>
        <v>162.26</v>
      </c>
      <c r="CD6" s="22">
        <f t="shared" si="9"/>
        <v>159.77000000000001</v>
      </c>
      <c r="CE6" s="22">
        <f t="shared" si="9"/>
        <v>158.36000000000001</v>
      </c>
      <c r="CF6" s="22">
        <f t="shared" si="9"/>
        <v>171.67</v>
      </c>
      <c r="CG6" s="22">
        <f t="shared" si="9"/>
        <v>173.67</v>
      </c>
      <c r="CH6" s="22">
        <f t="shared" si="9"/>
        <v>171.13</v>
      </c>
      <c r="CI6" s="22">
        <f t="shared" si="9"/>
        <v>173.7</v>
      </c>
      <c r="CJ6" s="22">
        <f t="shared" si="9"/>
        <v>178.94</v>
      </c>
      <c r="CK6" s="21" t="str">
        <f>IF(CK7="","",IF(CK7="-","【-】","【"&amp;SUBSTITUTE(TEXT(CK7,"#,##0.00"),"-","△")&amp;"】"))</f>
        <v>【174.75】</v>
      </c>
      <c r="CL6" s="22">
        <f>IF(CL7="",NA(),CL7)</f>
        <v>70.260000000000005</v>
      </c>
      <c r="CM6" s="22">
        <f t="shared" ref="CM6:CU6" si="10">IF(CM7="",NA(),CM7)</f>
        <v>69.25</v>
      </c>
      <c r="CN6" s="22">
        <f t="shared" si="10"/>
        <v>67.33</v>
      </c>
      <c r="CO6" s="22">
        <f t="shared" si="10"/>
        <v>66.14</v>
      </c>
      <c r="CP6" s="22">
        <f t="shared" si="10"/>
        <v>64.430000000000007</v>
      </c>
      <c r="CQ6" s="22">
        <f t="shared" si="10"/>
        <v>59.74</v>
      </c>
      <c r="CR6" s="22">
        <f t="shared" si="10"/>
        <v>59.67</v>
      </c>
      <c r="CS6" s="22">
        <f t="shared" si="10"/>
        <v>60.12</v>
      </c>
      <c r="CT6" s="22">
        <f t="shared" si="10"/>
        <v>60.34</v>
      </c>
      <c r="CU6" s="22">
        <f t="shared" si="10"/>
        <v>59.54</v>
      </c>
      <c r="CV6" s="21" t="str">
        <f>IF(CV7="","",IF(CV7="-","【-】","【"&amp;SUBSTITUTE(TEXT(CV7,"#,##0.00"),"-","△")&amp;"】"))</f>
        <v>【59.97】</v>
      </c>
      <c r="CW6" s="22">
        <f>IF(CW7="",NA(),CW7)</f>
        <v>72.31</v>
      </c>
      <c r="CX6" s="22">
        <f t="shared" ref="CX6:DF6" si="11">IF(CX7="",NA(),CX7)</f>
        <v>72.040000000000006</v>
      </c>
      <c r="CY6" s="22">
        <f t="shared" si="11"/>
        <v>74.319999999999993</v>
      </c>
      <c r="CZ6" s="22">
        <f t="shared" si="11"/>
        <v>74.72</v>
      </c>
      <c r="DA6" s="22">
        <f t="shared" si="11"/>
        <v>74.89</v>
      </c>
      <c r="DB6" s="22">
        <f t="shared" si="11"/>
        <v>84.8</v>
      </c>
      <c r="DC6" s="22">
        <f t="shared" si="11"/>
        <v>84.6</v>
      </c>
      <c r="DD6" s="22">
        <f t="shared" si="11"/>
        <v>84.24</v>
      </c>
      <c r="DE6" s="22">
        <f t="shared" si="11"/>
        <v>84.19</v>
      </c>
      <c r="DF6" s="22">
        <f t="shared" si="11"/>
        <v>83.93</v>
      </c>
      <c r="DG6" s="21" t="str">
        <f>IF(DG7="","",IF(DG7="-","【-】","【"&amp;SUBSTITUTE(TEXT(DG7,"#,##0.00"),"-","△")&amp;"】"))</f>
        <v>【89.76】</v>
      </c>
      <c r="DH6" s="22">
        <f>IF(DH7="",NA(),DH7)</f>
        <v>44.66</v>
      </c>
      <c r="DI6" s="22">
        <f t="shared" ref="DI6:DQ6" si="12">IF(DI7="",NA(),DI7)</f>
        <v>45.58</v>
      </c>
      <c r="DJ6" s="22">
        <f t="shared" si="12"/>
        <v>46.77</v>
      </c>
      <c r="DK6" s="22">
        <f t="shared" si="12"/>
        <v>48.47</v>
      </c>
      <c r="DL6" s="22">
        <f t="shared" si="12"/>
        <v>49.9</v>
      </c>
      <c r="DM6" s="22">
        <f t="shared" si="12"/>
        <v>47.66</v>
      </c>
      <c r="DN6" s="22">
        <f t="shared" si="12"/>
        <v>48.17</v>
      </c>
      <c r="DO6" s="22">
        <f t="shared" si="12"/>
        <v>48.83</v>
      </c>
      <c r="DP6" s="22">
        <f t="shared" si="12"/>
        <v>49.96</v>
      </c>
      <c r="DQ6" s="22">
        <f t="shared" si="12"/>
        <v>50.82</v>
      </c>
      <c r="DR6" s="21" t="str">
        <f>IF(DR7="","",IF(DR7="-","【-】","【"&amp;SUBSTITUTE(TEXT(DR7,"#,##0.00"),"-","△")&amp;"】"))</f>
        <v>【51.51】</v>
      </c>
      <c r="DS6" s="22">
        <f>IF(DS7="",NA(),DS7)</f>
        <v>10.59</v>
      </c>
      <c r="DT6" s="22">
        <f t="shared" ref="DT6:EB6" si="13">IF(DT7="",NA(),DT7)</f>
        <v>30.16</v>
      </c>
      <c r="DU6" s="22">
        <f t="shared" si="13"/>
        <v>33.619999999999997</v>
      </c>
      <c r="DV6" s="22">
        <f t="shared" si="13"/>
        <v>31.16</v>
      </c>
      <c r="DW6" s="22">
        <f t="shared" si="13"/>
        <v>36.979999999999997</v>
      </c>
      <c r="DX6" s="22">
        <f t="shared" si="13"/>
        <v>15.1</v>
      </c>
      <c r="DY6" s="22">
        <f t="shared" si="13"/>
        <v>17.12</v>
      </c>
      <c r="DZ6" s="22">
        <f t="shared" si="13"/>
        <v>18.18</v>
      </c>
      <c r="EA6" s="22">
        <f t="shared" si="13"/>
        <v>19.32</v>
      </c>
      <c r="EB6" s="22">
        <f t="shared" si="13"/>
        <v>21.16</v>
      </c>
      <c r="EC6" s="21" t="str">
        <f>IF(EC7="","",IF(EC7="-","【-】","【"&amp;SUBSTITUTE(TEXT(EC7,"#,##0.00"),"-","△")&amp;"】"))</f>
        <v>【23.75】</v>
      </c>
      <c r="ED6" s="22">
        <f>IF(ED7="",NA(),ED7)</f>
        <v>0.62</v>
      </c>
      <c r="EE6" s="22">
        <f t="shared" ref="EE6:EM6" si="14">IF(EE7="",NA(),EE7)</f>
        <v>0.33</v>
      </c>
      <c r="EF6" s="22">
        <f t="shared" si="14"/>
        <v>0.26</v>
      </c>
      <c r="EG6" s="22">
        <f t="shared" si="14"/>
        <v>0.37</v>
      </c>
      <c r="EH6" s="22">
        <f t="shared" si="14"/>
        <v>0.42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302023</v>
      </c>
      <c r="D7" s="24">
        <v>46</v>
      </c>
      <c r="E7" s="24">
        <v>1</v>
      </c>
      <c r="F7" s="24">
        <v>0</v>
      </c>
      <c r="G7" s="24">
        <v>1</v>
      </c>
      <c r="H7" s="24" t="s">
        <v>93</v>
      </c>
      <c r="I7" s="24" t="s">
        <v>94</v>
      </c>
      <c r="J7" s="24" t="s">
        <v>95</v>
      </c>
      <c r="K7" s="24" t="s">
        <v>96</v>
      </c>
      <c r="L7" s="24" t="s">
        <v>97</v>
      </c>
      <c r="M7" s="24" t="s">
        <v>98</v>
      </c>
      <c r="N7" s="25" t="s">
        <v>99</v>
      </c>
      <c r="O7" s="25">
        <v>53.48</v>
      </c>
      <c r="P7" s="25">
        <v>98.17</v>
      </c>
      <c r="Q7" s="25">
        <v>2853</v>
      </c>
      <c r="R7" s="25">
        <v>47910</v>
      </c>
      <c r="S7" s="25">
        <v>101.06</v>
      </c>
      <c r="T7" s="25">
        <v>474.07</v>
      </c>
      <c r="U7" s="25">
        <v>46720</v>
      </c>
      <c r="V7" s="25">
        <v>54.07</v>
      </c>
      <c r="W7" s="25">
        <v>864.07</v>
      </c>
      <c r="X7" s="25">
        <v>102.66</v>
      </c>
      <c r="Y7" s="25">
        <v>102.97</v>
      </c>
      <c r="Z7" s="25">
        <v>104.94</v>
      </c>
      <c r="AA7" s="25">
        <v>105.49</v>
      </c>
      <c r="AB7" s="25">
        <v>106.38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181.24</v>
      </c>
      <c r="AU7" s="25">
        <v>172.76</v>
      </c>
      <c r="AV7" s="25">
        <v>155.55000000000001</v>
      </c>
      <c r="AW7" s="25">
        <v>185.58</v>
      </c>
      <c r="AX7" s="25">
        <v>178.27</v>
      </c>
      <c r="AY7" s="25">
        <v>366.03</v>
      </c>
      <c r="AZ7" s="25">
        <v>365.18</v>
      </c>
      <c r="BA7" s="25">
        <v>327.77</v>
      </c>
      <c r="BB7" s="25">
        <v>338.02</v>
      </c>
      <c r="BC7" s="25">
        <v>345.94</v>
      </c>
      <c r="BD7" s="25">
        <v>252.29</v>
      </c>
      <c r="BE7" s="25">
        <v>612.37</v>
      </c>
      <c r="BF7" s="25">
        <v>637.66</v>
      </c>
      <c r="BG7" s="25">
        <v>667.42</v>
      </c>
      <c r="BH7" s="25">
        <v>667.87</v>
      </c>
      <c r="BI7" s="25">
        <v>693.86</v>
      </c>
      <c r="BJ7" s="25">
        <v>370.12</v>
      </c>
      <c r="BK7" s="25">
        <v>371.65</v>
      </c>
      <c r="BL7" s="25">
        <v>397.1</v>
      </c>
      <c r="BM7" s="25">
        <v>379.91</v>
      </c>
      <c r="BN7" s="25">
        <v>386.61</v>
      </c>
      <c r="BO7" s="25">
        <v>268.07</v>
      </c>
      <c r="BP7" s="25">
        <v>98.02</v>
      </c>
      <c r="BQ7" s="25">
        <v>99.27</v>
      </c>
      <c r="BR7" s="25">
        <v>99.87</v>
      </c>
      <c r="BS7" s="25">
        <v>102.05</v>
      </c>
      <c r="BT7" s="25">
        <v>103.43</v>
      </c>
      <c r="BU7" s="25">
        <v>100.42</v>
      </c>
      <c r="BV7" s="25">
        <v>98.77</v>
      </c>
      <c r="BW7" s="25">
        <v>95.79</v>
      </c>
      <c r="BX7" s="25">
        <v>98.3</v>
      </c>
      <c r="BY7" s="25">
        <v>93.82</v>
      </c>
      <c r="BZ7" s="25">
        <v>97.47</v>
      </c>
      <c r="CA7" s="25">
        <v>165.91</v>
      </c>
      <c r="CB7" s="25">
        <v>163.6</v>
      </c>
      <c r="CC7" s="25">
        <v>162.26</v>
      </c>
      <c r="CD7" s="25">
        <v>159.77000000000001</v>
      </c>
      <c r="CE7" s="25">
        <v>158.36000000000001</v>
      </c>
      <c r="CF7" s="25">
        <v>171.67</v>
      </c>
      <c r="CG7" s="25">
        <v>173.67</v>
      </c>
      <c r="CH7" s="25">
        <v>171.13</v>
      </c>
      <c r="CI7" s="25">
        <v>173.7</v>
      </c>
      <c r="CJ7" s="25">
        <v>178.94</v>
      </c>
      <c r="CK7" s="25">
        <v>174.75</v>
      </c>
      <c r="CL7" s="25">
        <v>70.260000000000005</v>
      </c>
      <c r="CM7" s="25">
        <v>69.25</v>
      </c>
      <c r="CN7" s="25">
        <v>67.33</v>
      </c>
      <c r="CO7" s="25">
        <v>66.14</v>
      </c>
      <c r="CP7" s="25">
        <v>64.430000000000007</v>
      </c>
      <c r="CQ7" s="25">
        <v>59.74</v>
      </c>
      <c r="CR7" s="25">
        <v>59.67</v>
      </c>
      <c r="CS7" s="25">
        <v>60.12</v>
      </c>
      <c r="CT7" s="25">
        <v>60.34</v>
      </c>
      <c r="CU7" s="25">
        <v>59.54</v>
      </c>
      <c r="CV7" s="25">
        <v>59.97</v>
      </c>
      <c r="CW7" s="25">
        <v>72.31</v>
      </c>
      <c r="CX7" s="25">
        <v>72.040000000000006</v>
      </c>
      <c r="CY7" s="25">
        <v>74.319999999999993</v>
      </c>
      <c r="CZ7" s="25">
        <v>74.72</v>
      </c>
      <c r="DA7" s="25">
        <v>74.89</v>
      </c>
      <c r="DB7" s="25">
        <v>84.8</v>
      </c>
      <c r="DC7" s="25">
        <v>84.6</v>
      </c>
      <c r="DD7" s="25">
        <v>84.24</v>
      </c>
      <c r="DE7" s="25">
        <v>84.19</v>
      </c>
      <c r="DF7" s="25">
        <v>83.93</v>
      </c>
      <c r="DG7" s="25">
        <v>89.76</v>
      </c>
      <c r="DH7" s="25">
        <v>44.66</v>
      </c>
      <c r="DI7" s="25">
        <v>45.58</v>
      </c>
      <c r="DJ7" s="25">
        <v>46.77</v>
      </c>
      <c r="DK7" s="25">
        <v>48.47</v>
      </c>
      <c r="DL7" s="25">
        <v>49.9</v>
      </c>
      <c r="DM7" s="25">
        <v>47.66</v>
      </c>
      <c r="DN7" s="25">
        <v>48.17</v>
      </c>
      <c r="DO7" s="25">
        <v>48.83</v>
      </c>
      <c r="DP7" s="25">
        <v>49.96</v>
      </c>
      <c r="DQ7" s="25">
        <v>50.82</v>
      </c>
      <c r="DR7" s="25">
        <v>51.51</v>
      </c>
      <c r="DS7" s="25">
        <v>10.59</v>
      </c>
      <c r="DT7" s="25">
        <v>30.16</v>
      </c>
      <c r="DU7" s="25">
        <v>33.619999999999997</v>
      </c>
      <c r="DV7" s="25">
        <v>31.16</v>
      </c>
      <c r="DW7" s="25">
        <v>36.979999999999997</v>
      </c>
      <c r="DX7" s="25">
        <v>15.1</v>
      </c>
      <c r="DY7" s="25">
        <v>17.12</v>
      </c>
      <c r="DZ7" s="25">
        <v>18.18</v>
      </c>
      <c r="EA7" s="25">
        <v>19.32</v>
      </c>
      <c r="EB7" s="25">
        <v>21.16</v>
      </c>
      <c r="EC7" s="25">
        <v>23.75</v>
      </c>
      <c r="ED7" s="25">
        <v>0.62</v>
      </c>
      <c r="EE7" s="25">
        <v>0.33</v>
      </c>
      <c r="EF7" s="25">
        <v>0.26</v>
      </c>
      <c r="EG7" s="25">
        <v>0.37</v>
      </c>
      <c r="EH7" s="25">
        <v>0.42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2024-01-24T02:18:49Z</cp:lastPrinted>
  <dcterms:created xsi:type="dcterms:W3CDTF">2023-12-05T00:58:12Z</dcterms:created>
  <dcterms:modified xsi:type="dcterms:W3CDTF">2024-01-24T02:18:50Z</dcterms:modified>
  <cp:category/>
</cp:coreProperties>
</file>