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Y:\000財政係\令和2年度\10 公営企業関係\02 照会\0205〆 公営企業に係る経営比較分析表（令和元年度決算）の分析等について\10紀美野町\"/>
    </mc:Choice>
  </mc:AlternateContent>
  <xr:revisionPtr revIDLastSave="0" documentId="8_{36B2545F-568A-4102-A678-AF6A27136D1F}" xr6:coauthVersionLast="43" xr6:coauthVersionMax="43" xr10:uidLastSave="{00000000-0000-0000-0000-000000000000}"/>
  <workbookProtection workbookAlgorithmName="SHA-512" workbookHashValue="7yeexkghjuhjSTRjxIy2bx2kiINXIcdmVtqQFPMwOSnSUIeHREPuIGOVj6sk7MgnBngLhyN+HLPDEzi3781lKQ==" workbookSaltValue="E5e6W6Qr1ZN82zZM243tRg=="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L10" i="4"/>
  <c r="AD10" i="4"/>
  <c r="B10" i="4"/>
  <c r="AT8" i="4"/>
  <c r="I8" i="4"/>
  <c r="B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<sst xmlns="http://schemas.openxmlformats.org/spreadsheetml/2006/main" count="236" uniqueCount="118">
  <si>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</si>
  <si>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</si>
  <si>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</si>
  <si>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</si>
  <si>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</si>
  <si>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</si>
  <si>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</si>
  <si>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</si>
  <si>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</si>
  <si>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</si>
  <si>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</si>
  <si>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</si>
  <si>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</si>
  <si>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</si>
  <si>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</si>
  <si>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</si>
  <si>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</si>
  <si>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</si>
  <si>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</si>
  <si>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</si>
  <si>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</si>
  <si>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</si>
  <si>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</si>
  <si>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</si>
  <si>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</si>
  <si>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</si>
  <si>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</si>
  <si>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</si>
  <si>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</si>
  <si>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</si>
  <si>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</si>
  <si>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</si>
  <si>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</si>
  <si>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</si>
  <si>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</si>
  <si>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</si>
  <si>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</si>
  <si>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</si>
  <si>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</si>
  <si>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</si>
  <si>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</si>
  <si>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</si>
  <si>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</si>
  <si>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</si>
  <si>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</si>
  <si>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</si>
  <si>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</si>
  <si>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</si>
  <si>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</si>
  <si>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</si>
  <si>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</si>
  <si>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</si>
  <si>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</si>
  <si>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</si>
  <si>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</si>
  <si>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</si>
  <si>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</si>
  <si>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</si>
  <si>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</si>
  <si>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</si>
  <si>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</si>
  <si>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</si>
  <si>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</si>
  <si>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</si>
  <si>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</si>
  <si>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</si>
  <si>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</si>
  <si>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</si>
  <si>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</si>
  <si>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</si>
  <si>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</si>
  <si>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</si>
  <si>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</si>
  <si>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</si>
  <si>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</si>
  <si>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</si>
  <si>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</si>
  <si>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</si>
  <si>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</si>
  <si>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</si>
  <si>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</si>
  <si>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</si>
  <si>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</si>
  <si>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</si>
  <si>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</si>
  <si>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</si>
  <si>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</si>
  <si>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</si>
  <si>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</si>
  <si>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</si>
  <si>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</si>
  <si>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</si>
  <si>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</si>
  <si>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</si>
  <si>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</si>
  <si>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</si>
  <si>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</si>
  <si>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</si>
  <si>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</si>
  <si>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</si>
  <si>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</si>
  <si>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</si>
  <si>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</si>
  <si>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</si>
  <si>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</si>
  <si>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</si>
  <si>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</si>
  <si>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</si>
  <si>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</si>
  <si>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</si>
  <si>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</si>
  <si>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</si>
  <si>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</si>
  <si>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</si>
  <si>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</si>
  <si>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供用開始から約２５年が経過し、管路施設及び機械、電気設備の一部箇所に老朽化及び劣化が見受けられる。
　平成３０年度に作成した機能保全計画に基づき、令和元年度に改修事業計画概要書を作成、令和３年～４年にかけ、機能強化工事を施工予定である。</t>
    <rPh sb="1" eb="3">
      <t>キョウヨウ</t>
    </rPh>
    <rPh sb="3" eb="5">
      <t>カイシ</t>
    </rPh>
    <rPh sb="7" eb="8">
      <t>ヤク</t>
    </rPh>
    <rPh sb="10" eb="11">
      <t>ネン</t>
    </rPh>
    <rPh sb="12" eb="14">
      <t>ケイカ</t>
    </rPh>
    <rPh sb="16" eb="18">
      <t>カンロ</t>
    </rPh>
    <rPh sb="18" eb="20">
      <t>シセツ</t>
    </rPh>
    <rPh sb="20" eb="21">
      <t>オヨ</t>
    </rPh>
    <rPh sb="22" eb="24">
      <t>キカイ</t>
    </rPh>
    <rPh sb="25" eb="27">
      <t>デンキ</t>
    </rPh>
    <rPh sb="27" eb="29">
      <t>セツビ</t>
    </rPh>
    <rPh sb="30" eb="32">
      <t>イチブ</t>
    </rPh>
    <rPh sb="32" eb="34">
      <t>カショ</t>
    </rPh>
    <rPh sb="35" eb="38">
      <t>ロウキュウカ</t>
    </rPh>
    <rPh sb="38" eb="39">
      <t>オヨ</t>
    </rPh>
    <rPh sb="40" eb="42">
      <t>レッカ</t>
    </rPh>
    <rPh sb="43" eb="45">
      <t>ミウ</t>
    </rPh>
    <rPh sb="52" eb="54">
      <t>ヘイセイ</t>
    </rPh>
    <rPh sb="56" eb="57">
      <t>ネン</t>
    </rPh>
    <rPh sb="57" eb="58">
      <t>ド</t>
    </rPh>
    <rPh sb="59" eb="61">
      <t>サクセイ</t>
    </rPh>
    <rPh sb="63" eb="65">
      <t>キノウ</t>
    </rPh>
    <rPh sb="65" eb="67">
      <t>ホゼン</t>
    </rPh>
    <rPh sb="67" eb="69">
      <t>ケイカク</t>
    </rPh>
    <rPh sb="70" eb="71">
      <t>モト</t>
    </rPh>
    <rPh sb="74" eb="76">
      <t>レイワ</t>
    </rPh>
    <rPh sb="76" eb="78">
      <t>ガンネン</t>
    </rPh>
    <rPh sb="78" eb="79">
      <t>ド</t>
    </rPh>
    <rPh sb="80" eb="82">
      <t>カイシュウ</t>
    </rPh>
    <rPh sb="82" eb="84">
      <t>ジギョウ</t>
    </rPh>
    <rPh sb="84" eb="86">
      <t>ケイカク</t>
    </rPh>
    <rPh sb="86" eb="89">
      <t>ガイヨウショ</t>
    </rPh>
    <rPh sb="90" eb="92">
      <t>サクセイ</t>
    </rPh>
    <rPh sb="93" eb="95">
      <t>レイワ</t>
    </rPh>
    <rPh sb="96" eb="97">
      <t>ネン</t>
    </rPh>
    <rPh sb="99" eb="100">
      <t>ネン</t>
    </rPh>
    <rPh sb="104" eb="106">
      <t>キノウ</t>
    </rPh>
    <rPh sb="106" eb="108">
      <t>キョウカ</t>
    </rPh>
    <rPh sb="108" eb="110">
      <t>コウジ</t>
    </rPh>
    <rPh sb="111" eb="113">
      <t>セコウ</t>
    </rPh>
    <rPh sb="113" eb="115">
      <t>ヨテイ</t>
    </rPh>
    <phoneticPr fontId="4"/>
  </si>
  <si>
    <t>　一時的な費用の増減はあるものの、企業債償還を含め、その他費用は横ばいであるが料金収入はコロナ禍の影響もあり減少となっている。
　令和３年度から機能強化工事及び公営企業法適用に伴う移行業務が行われること、また施設の老朽化による修繕費用が必要になっていくことが予想されるため、一般会計からの繰入の増加が懸念される。
　今後、公営企業会計法の適用に伴い、健全化のための方策を検討していく必要がある。</t>
    <rPh sb="1" eb="4">
      <t>イチジテキ</t>
    </rPh>
    <rPh sb="5" eb="7">
      <t>ヒヨウ</t>
    </rPh>
    <rPh sb="8" eb="10">
      <t>ゾウゲン</t>
    </rPh>
    <rPh sb="17" eb="19">
      <t>キギョウ</t>
    </rPh>
    <rPh sb="19" eb="20">
      <t>サイ</t>
    </rPh>
    <rPh sb="20" eb="22">
      <t>ショウカン</t>
    </rPh>
    <rPh sb="23" eb="24">
      <t>フク</t>
    </rPh>
    <rPh sb="28" eb="29">
      <t>タ</t>
    </rPh>
    <rPh sb="29" eb="31">
      <t>ヒヨウ</t>
    </rPh>
    <rPh sb="32" eb="33">
      <t>ヨコ</t>
    </rPh>
    <rPh sb="39" eb="41">
      <t>リョウキン</t>
    </rPh>
    <rPh sb="41" eb="43">
      <t>シュウニュウ</t>
    </rPh>
    <rPh sb="47" eb="48">
      <t>カ</t>
    </rPh>
    <rPh sb="49" eb="51">
      <t>エイキョウ</t>
    </rPh>
    <rPh sb="54" eb="56">
      <t>ゲンショウ</t>
    </rPh>
    <rPh sb="65" eb="67">
      <t>レイワ</t>
    </rPh>
    <rPh sb="68" eb="70">
      <t>ネンド</t>
    </rPh>
    <rPh sb="72" eb="74">
      <t>キノウ</t>
    </rPh>
    <rPh sb="74" eb="76">
      <t>キョウカ</t>
    </rPh>
    <rPh sb="76" eb="78">
      <t>コウジ</t>
    </rPh>
    <rPh sb="78" eb="79">
      <t>オヨ</t>
    </rPh>
    <rPh sb="80" eb="82">
      <t>コウエイ</t>
    </rPh>
    <rPh sb="82" eb="84">
      <t>キギョウ</t>
    </rPh>
    <rPh sb="84" eb="85">
      <t>ホウ</t>
    </rPh>
    <rPh sb="85" eb="87">
      <t>テキヨウ</t>
    </rPh>
    <rPh sb="88" eb="89">
      <t>トモナ</t>
    </rPh>
    <rPh sb="90" eb="92">
      <t>イコウ</t>
    </rPh>
    <rPh sb="92" eb="94">
      <t>ギョウム</t>
    </rPh>
    <rPh sb="95" eb="96">
      <t>オコナ</t>
    </rPh>
    <rPh sb="104" eb="106">
      <t>シセツ</t>
    </rPh>
    <rPh sb="107" eb="110">
      <t>ロウキュウカ</t>
    </rPh>
    <rPh sb="113" eb="115">
      <t>シュウゼン</t>
    </rPh>
    <rPh sb="115" eb="117">
      <t>ヒヨウ</t>
    </rPh>
    <rPh sb="118" eb="120">
      <t>ヒツヨウ</t>
    </rPh>
    <rPh sb="129" eb="131">
      <t>ヨソウ</t>
    </rPh>
    <rPh sb="137" eb="139">
      <t>イッパン</t>
    </rPh>
    <rPh sb="139" eb="141">
      <t>カイケイ</t>
    </rPh>
    <rPh sb="144" eb="146">
      <t>クリイレ</t>
    </rPh>
    <rPh sb="147" eb="149">
      <t>ゾウカ</t>
    </rPh>
    <rPh sb="150" eb="152">
      <t>ケネン</t>
    </rPh>
    <rPh sb="158" eb="160">
      <t>コンゴ</t>
    </rPh>
    <rPh sb="161" eb="163">
      <t>コウエイ</t>
    </rPh>
    <rPh sb="163" eb="165">
      <t>キギョウ</t>
    </rPh>
    <rPh sb="165" eb="167">
      <t>カイケイ</t>
    </rPh>
    <rPh sb="167" eb="168">
      <t>ホウ</t>
    </rPh>
    <rPh sb="169" eb="171">
      <t>テキヨウ</t>
    </rPh>
    <rPh sb="172" eb="173">
      <t>トモナ</t>
    </rPh>
    <rPh sb="175" eb="178">
      <t>ケンゼンカ</t>
    </rPh>
    <rPh sb="182" eb="184">
      <t>ホウサク</t>
    </rPh>
    <rPh sb="185" eb="187">
      <t>ケントウ</t>
    </rPh>
    <rPh sb="191" eb="193">
      <t>ヒツヨウ</t>
    </rPh>
    <phoneticPr fontId="4"/>
  </si>
  <si>
    <t>　収益的収支比率は94.91%で0.72%の微増となっているが、今後計画している機能強化工事及び施設の老朽化に伴う管理費の増額等を考慮すると、今後も厳しい状況は続くと考えられる。
　企業債残高対事業規模比率は起債償還による地方債現在高合計の減少に伴い比率が減少しているものの、令和３年度からの機能強化工事及び公営企業法適用に伴う移行業務の施工により起債借り入れを行う予定の為、比率は増加するものと予想される。
　経費回収率は改修事業計画概要書作成業務委託による汚水処理費の増額による減少であり、汚水処理原価についても、同様の理由による増額となっている。
　施設利用率の増減については、処理水量の増減によるものである。
　水洗化率については、利用人口の増減によるものであるが、平成30年度から令和元年度においては変動はない。</t>
    <rPh sb="320" eb="322">
      <t>リヨウ</t>
    </rPh>
    <rPh sb="322" eb="324">
      <t>ジンコウ</t>
    </rPh>
    <rPh sb="325" eb="327">
      <t>ゾウゲン</t>
    </rPh>
    <rPh sb="337" eb="339">
      <t>ヘイセイ</t>
    </rPh>
    <rPh sb="341" eb="342">
      <t>ネン</t>
    </rPh>
    <rPh sb="342" eb="343">
      <t>ド</t>
    </rPh>
    <rPh sb="345" eb="347">
      <t>レイワ</t>
    </rPh>
    <rPh sb="347" eb="349">
      <t>ガンネン</t>
    </rPh>
    <rPh sb="349" eb="350">
      <t>ド</t>
    </rPh>
    <rPh sb="355" eb="357">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</si>
</sst>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A7-4D36-BFC9-D2DB13D2EB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5A7-4D36-BFC9-D2DB13D2EB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65.55</c:v>
                </c:pt>
                <c:pt idx="1">
                  <c:v>66.39</c:v>
                </c:pt>
                <c:pt idx="2">
                  <c:v>65.13</c:v>
                </c:pt>
                <c:pt idx="3">
                  <c:v>63.87</c:v>
                </c:pt>
                <c:pt idx="4">
                  <c:v>65.97</c:v>
                </c:pt>
              </c:numCache>
            </c:numRef>
          </c:val>
          <c:extLst>
            <c:ext xmlns:c16="http://schemas.microsoft.com/office/drawing/2014/chart" uri="{C3380CC4-5D6E-409C-BE32-E72D297353CC}">
              <c16:uniqueId val="{00000000-0BDA-4086-BC57-515160540B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BDA-4086-BC57-515160540B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96.72</c:v>
                </c:pt>
                <c:pt idx="1">
                  <c:v>96.95</c:v>
                </c:pt>
                <c:pt idx="2">
                  <c:v>97.5</c:v>
                </c:pt>
                <c:pt idx="3">
                  <c:v>97.48</c:v>
                </c:pt>
                <c:pt idx="4">
                  <c:v>97.48</c:v>
                </c:pt>
              </c:numCache>
            </c:numRef>
          </c:val>
          <c:extLst>
            <c:ext xmlns:c16="http://schemas.microsoft.com/office/drawing/2014/chart" uri="{C3380CC4-5D6E-409C-BE32-E72D297353CC}">
              <c16:uniqueId val="{00000000-8F51-475D-853B-D6BB1C6ED8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F51-475D-853B-D6BB1C6ED8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97.27</c:v>
                </c:pt>
                <c:pt idx="1">
                  <c:v>96.93</c:v>
                </c:pt>
                <c:pt idx="2">
                  <c:v>94.07</c:v>
                </c:pt>
                <c:pt idx="3">
                  <c:v>94.19</c:v>
                </c:pt>
                <c:pt idx="4">
                  <c:v>94.91</c:v>
                </c:pt>
              </c:numCache>
            </c:numRef>
          </c:val>
          <c:extLst>
            <c:ext xmlns:c16="http://schemas.microsoft.com/office/drawing/2014/chart" uri="{C3380CC4-5D6E-409C-BE32-E72D297353CC}">
              <c16:uniqueId val="{00000000-5780-4DAE-A615-B19AA25B7B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0-4DAE-A615-B19AA25B7B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3-4EC1-8303-42F0EC1359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3-4EC1-8303-42F0EC1359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E-4473-AAE4-51838DFA39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E-4473-AAE4-51838DFA39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5F-44FD-B04F-6F6350FB75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5F-44FD-B04F-6F6350FB75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3-4A49-8ADD-A7926F4D91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3-4A49-8ADD-A7926F4D91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410.63</c:v>
                </c:pt>
                <c:pt idx="1">
                  <c:v>367.03</c:v>
                </c:pt>
                <c:pt idx="2">
                  <c:v>806.71</c:v>
                </c:pt>
                <c:pt idx="3">
                  <c:v>672.9</c:v>
                </c:pt>
                <c:pt idx="4">
                  <c:v>492.94</c:v>
                </c:pt>
              </c:numCache>
            </c:numRef>
          </c:val>
          <c:extLst>
            <c:ext xmlns:c16="http://schemas.microsoft.com/office/drawing/2014/chart" uri="{C3380CC4-5D6E-409C-BE32-E72D297353CC}">
              <c16:uniqueId val="{00000000-4390-4DB2-9CF6-F104FC1AB3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390-4DB2-9CF6-F104FC1AB3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47.06</c:v>
                </c:pt>
                <c:pt idx="1">
                  <c:v>47.94</c:v>
                </c:pt>
                <c:pt idx="2">
                  <c:v>88.08</c:v>
                </c:pt>
                <c:pt idx="3">
                  <c:v>53.63</c:v>
                </c:pt>
                <c:pt idx="4">
                  <c:v>46.97</c:v>
                </c:pt>
              </c:numCache>
            </c:numRef>
          </c:val>
          <c:extLst>
            <c:ext xmlns:c16="http://schemas.microsoft.com/office/drawing/2014/chart" uri="{C3380CC4-5D6E-409C-BE32-E72D297353CC}">
              <c16:uniqueId val="{00000000-2666-432F-A082-216BFAB4BC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666-432F-A082-216BFAB4BC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319.01</c:v>
                </c:pt>
                <c:pt idx="1">
                  <c:v>306.37</c:v>
                </c:pt>
                <c:pt idx="2">
                  <c:v>165.36</c:v>
                </c:pt>
                <c:pt idx="3">
                  <c:v>277.06</c:v>
                </c:pt>
                <c:pt idx="4">
                  <c:v>300.7</c:v>
                </c:pt>
              </c:numCache>
            </c:numRef>
          </c:val>
          <c:extLst>
            <c:ext xmlns:c16="http://schemas.microsoft.com/office/drawing/2014/chart" uri="{C3380CC4-5D6E-409C-BE32-E72D297353CC}">
              <c16:uniqueId val="{00000000-E907-489D-A66C-3A66776B7C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907-489D-A66C-3A66776B7C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6"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紀美野町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8702</v>
      </c>
      <c r="AM8" s="69"/>
      <c r="AN8" s="69"/>
      <c r="AO8" s="69"/>
      <c r="AP8" s="69"/>
      <c r="AQ8" s="69"/>
      <c r="AR8" s="69"/>
      <c r="AS8" s="69"/>
      <c r="AT8" s="68">
        <f>データ!T6</f>
        <v>128.34</v>
      </c>
      <c r="AU8" s="68"/>
      <c r="AV8" s="68"/>
      <c r="AW8" s="68"/>
      <c r="AX8" s="68"/>
      <c r="AY8" s="68"/>
      <c r="AZ8" s="68"/>
      <c r="BA8" s="68"/>
      <c r="BB8" s="68">
        <f>データ!U6</f>
        <v>67.8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5.96</v>
      </c>
      <c r="Q10" s="68"/>
      <c r="R10" s="68"/>
      <c r="S10" s="68"/>
      <c r="T10" s="68"/>
      <c r="U10" s="68"/>
      <c r="V10" s="68"/>
      <c r="W10" s="68">
        <f>データ!Q6</f>
        <v>100</v>
      </c>
      <c r="X10" s="68"/>
      <c r="Y10" s="68"/>
      <c r="Z10" s="68"/>
      <c r="AA10" s="68"/>
      <c r="AB10" s="68"/>
      <c r="AC10" s="68"/>
      <c r="AD10" s="69">
        <f>データ!R6</f>
        <v>3950</v>
      </c>
      <c r="AE10" s="69"/>
      <c r="AF10" s="69"/>
      <c r="AG10" s="69"/>
      <c r="AH10" s="69"/>
      <c r="AI10" s="69"/>
      <c r="AJ10" s="69"/>
      <c r="AK10" s="2"/>
      <c r="AL10" s="69">
        <f>データ!V6</f>
        <v>515</v>
      </c>
      <c r="AM10" s="69"/>
      <c r="AN10" s="69"/>
      <c r="AO10" s="69"/>
      <c r="AP10" s="69"/>
      <c r="AQ10" s="69"/>
      <c r="AR10" s="69"/>
      <c r="AS10" s="69"/>
      <c r="AT10" s="68">
        <f>データ!W6</f>
        <v>0.15</v>
      </c>
      <c r="AU10" s="68"/>
      <c r="AV10" s="68"/>
      <c r="AW10" s="68"/>
      <c r="AX10" s="68"/>
      <c r="AY10" s="68"/>
      <c r="AZ10" s="68"/>
      <c r="BA10" s="68"/>
      <c r="BB10" s="68">
        <f>データ!X6</f>
        <v>3433.33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lan4kPDovPpQcYCQyjnvNoP4p+X73AQeDWUu4FrroEYeZNZuZtuzFspU2qvsagFvhsOQeNdgfnPnT6Hau44gVg==" saltValue="B/z6rVtfnZdbzKp0IY7d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303046</v>
      </c>
      <c r="D6" s="33">
        <f t="shared" si="3"/>
        <v>47</v>
      </c>
      <c r="E6" s="33">
        <f t="shared" si="3"/>
        <v>17</v>
      </c>
      <c r="F6" s="33">
        <f t="shared" si="3"/>
        <v>5</v>
      </c>
      <c r="G6" s="33">
        <f t="shared" si="3"/>
        <v>0</v>
      </c>
      <c r="H6" s="33" t="str">
        <f t="shared" si="3"/>
        <v>和歌山県　紀美野町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5.96</v>
      </c>
      <c r="Q6" s="34">
        <f t="shared" si="3"/>
        <v>100</v>
      </c>
      <c r="R6" s="34">
        <f t="shared" si="3"/>
        <v>3950</v>
      </c>
      <c r="S6" s="34">
        <f t="shared" si="3"/>
        <v>8702</v>
      </c>
      <c r="T6" s="34">
        <f t="shared" si="3"/>
        <v>128.34</v>
      </c>
      <c r="U6" s="34">
        <f t="shared" si="3"/>
        <v>67.8</v>
      </c>
      <c r="V6" s="34">
        <f t="shared" si="3"/>
        <v>515</v>
      </c>
      <c r="W6" s="34">
        <f t="shared" si="3"/>
        <v>0.15</v>
      </c>
      <c r="X6" s="34">
        <f t="shared" si="3"/>
        <v>3433.33</v>
      </c>
      <c r="Y6" s="35">
        <f>IF(Y7="",NA(),Y7)</f>
        <v>97.27</v>
      </c>
      <c r="Z6" s="35">
        <f t="shared" ref="Z6:AH6" si="4">IF(Z7="",NA(),Z7)</f>
        <v>96.93</v>
      </c>
      <c r="AA6" s="35">
        <f t="shared" si="4"/>
        <v>94.07</v>
      </c>
      <c r="AB6" s="35">
        <f t="shared" si="4"/>
        <v>94.19</v>
      </c>
      <c r="AC6" s="35">
        <f t="shared" si="4"/>
        <v>94.91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410.63</v>
      </c>
      <c r="BG6" s="35">
        <f t="shared" ref="BG6:BO6" si="7">IF(BG7="",NA(),BG7)</f>
        <v>367.03</v>
      </c>
      <c r="BH6" s="35">
        <f t="shared" si="7"/>
        <v>806.71</v>
      </c>
      <c r="BI6" s="35">
        <f t="shared" si="7"/>
        <v>672.9</v>
      </c>
      <c r="BJ6" s="35">
        <f t="shared" si="7"/>
        <v>492.94</v>
      </c>
      <c r="BK6" s="35">
        <f t="shared" si="7"/>
        <v>1081.8</v>
      </c>
      <c r="BL6" s="35">
        <f t="shared" si="7"/>
        <v>974.93</v>
      </c>
      <c r="BM6" s="35">
        <f t="shared" si="7"/>
        <v>855.8</v>
      </c>
      <c r="BN6" s="35">
        <f t="shared" si="7"/>
        <v>789.46</v>
      </c>
      <c r="BO6" s="35">
        <f t="shared" si="7"/>
        <v>826.83</v>
      </c>
      <c r="BP6" s="34" t="str">
        <f>IF(BP7="","",IF(BP7="-","【-】","【"&amp;SUBSTITUTE(TEXT(BP7,"#,##0.00"),"-","△")&amp;"】"))</f>
        <v>【765.47】</v>
      </c>
      <c r="BQ6" s="35">
        <f>IF(BQ7="",NA(),BQ7)</f>
        <v>47.06</v>
      </c>
      <c r="BR6" s="35">
        <f t="shared" ref="BR6:BZ6" si="8">IF(BR7="",NA(),BR7)</f>
        <v>47.94</v>
      </c>
      <c r="BS6" s="35">
        <f t="shared" si="8"/>
        <v>88.08</v>
      </c>
      <c r="BT6" s="35">
        <f t="shared" si="8"/>
        <v>53.63</v>
      </c>
      <c r="BU6" s="35">
        <f t="shared" si="8"/>
        <v>46.97</v>
      </c>
      <c r="BV6" s="35">
        <f t="shared" si="8"/>
        <v>52.19</v>
      </c>
      <c r="BW6" s="35">
        <f t="shared" si="8"/>
        <v>55.32</v>
      </c>
      <c r="BX6" s="35">
        <f t="shared" si="8"/>
        <v>59.8</v>
      </c>
      <c r="BY6" s="35">
        <f t="shared" si="8"/>
        <v>57.77</v>
      </c>
      <c r="BZ6" s="35">
        <f t="shared" si="8"/>
        <v>57.31</v>
      </c>
      <c r="CA6" s="34" t="str">
        <f>IF(CA7="","",IF(CA7="-","【-】","【"&amp;SUBSTITUTE(TEXT(CA7,"#,##0.00"),"-","△")&amp;"】"))</f>
        <v>【59.59】</v>
      </c>
      <c r="CB6" s="35">
        <f>IF(CB7="",NA(),CB7)</f>
        <v>319.01</v>
      </c>
      <c r="CC6" s="35">
        <f t="shared" ref="CC6:CK6" si="9">IF(CC7="",NA(),CC7)</f>
        <v>306.37</v>
      </c>
      <c r="CD6" s="35">
        <f t="shared" si="9"/>
        <v>165.36</v>
      </c>
      <c r="CE6" s="35">
        <f t="shared" si="9"/>
        <v>277.06</v>
      </c>
      <c r="CF6" s="35">
        <f t="shared" si="9"/>
        <v>300.7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65.55</v>
      </c>
      <c r="CN6" s="35">
        <f t="shared" ref="CN6:CV6" si="10">IF(CN7="",NA(),CN7)</f>
        <v>66.39</v>
      </c>
      <c r="CO6" s="35">
        <f t="shared" si="10"/>
        <v>65.13</v>
      </c>
      <c r="CP6" s="35">
        <f t="shared" si="10"/>
        <v>63.87</v>
      </c>
      <c r="CQ6" s="35">
        <f t="shared" si="10"/>
        <v>65.97</v>
      </c>
      <c r="CR6" s="35">
        <f t="shared" si="10"/>
        <v>52.31</v>
      </c>
      <c r="CS6" s="35">
        <f t="shared" si="10"/>
        <v>60.65</v>
      </c>
      <c r="CT6" s="35">
        <f t="shared" si="10"/>
        <v>51.75</v>
      </c>
      <c r="CU6" s="35">
        <f t="shared" si="10"/>
        <v>50.68</v>
      </c>
      <c r="CV6" s="35">
        <f t="shared" si="10"/>
        <v>50.14</v>
      </c>
      <c r="CW6" s="34" t="str">
        <f>IF(CW7="","",IF(CW7="-","【-】","【"&amp;SUBSTITUTE(TEXT(CW7,"#,##0.00"),"-","△")&amp;"】"))</f>
        <v>【51.30】</v>
      </c>
      <c r="CX6" s="35">
        <f>IF(CX7="",NA(),CX7)</f>
        <v>96.72</v>
      </c>
      <c r="CY6" s="35">
        <f t="shared" ref="CY6:DG6" si="11">IF(CY7="",NA(),CY7)</f>
        <v>96.95</v>
      </c>
      <c r="CZ6" s="35">
        <f t="shared" si="11"/>
        <v>97.5</v>
      </c>
      <c r="DA6" s="35">
        <f t="shared" si="11"/>
        <v>97.48</v>
      </c>
      <c r="DB6" s="35">
        <f t="shared" si="11"/>
        <v>97.48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303046</v>
      </c>
      <c r="D7" s="37">
        <v>47</v>
      </c>
      <c r="E7" s="37">
        <v>17</v>
      </c>
      <c r="F7" s="37">
        <v>5</v>
      </c>
      <c r="G7" s="37">
        <v>0</v>
      </c>
      <c r="H7" s="37" t="s">
        <v>97</v>
      </c>
      <c r="I7" s="37" t="s">
        <v>98</v>
      </c>
      <c r="J7" s="37" t="s">
        <v>99</v>
      </c>
      <c r="K7" s="37" t="s">
        <v>100</v>
      </c>
      <c r="L7" s="37" t="s">
        <v>101</v>
      </c>
      <c r="M7" s="37" t="s">
        <v>102</v>
      </c>
      <c r="N7" s="38" t="s">
        <v>103</v>
      </c>
      <c r="O7" s="38" t="s">
        <v>104</v>
      </c>
      <c r="P7" s="38">
        <v>5.96</v>
      </c>
      <c r="Q7" s="38">
        <v>100</v>
      </c>
      <c r="R7" s="38">
        <v>3950</v>
      </c>
      <c r="S7" s="38">
        <v>8702</v>
      </c>
      <c r="T7" s="38">
        <v>128.34</v>
      </c>
      <c r="U7" s="38">
        <v>67.8</v>
      </c>
      <c r="V7" s="38">
        <v>515</v>
      </c>
      <c r="W7" s="38">
        <v>0.15</v>
      </c>
      <c r="X7" s="38">
        <v>3433.33</v>
      </c>
      <c r="Y7" s="38">
        <v>97.27</v>
      </c>
      <c r="Z7" s="38">
        <v>96.93</v>
      </c>
      <c r="AA7" s="38">
        <v>94.07</v>
      </c>
      <c r="AB7" s="38">
        <v>94.19</v>
      </c>
      <c r="AC7" s="38">
        <v>94.91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410.63</v>
      </c>
      <c r="BG7" s="38">
        <v>367.03</v>
      </c>
      <c r="BH7" s="38">
        <v>806.71</v>
      </c>
      <c r="BI7" s="38">
        <v>672.9</v>
      </c>
      <c r="BJ7" s="38">
        <v>492.94</v>
      </c>
      <c r="BK7" s="38">
        <v>1081.8</v>
      </c>
      <c r="BL7" s="38">
        <v>974.93</v>
      </c>
      <c r="BM7" s="38">
        <v>855.8</v>
      </c>
      <c r="BN7" s="38">
        <v>789.46</v>
      </c>
      <c r="BO7" s="38">
        <v>826.83</v>
      </c>
      <c r="BP7" s="38">
        <v>765.47</v>
      </c>
      <c r="BQ7" s="38">
        <v>47.06</v>
      </c>
      <c r="BR7" s="38">
        <v>47.94</v>
      </c>
      <c r="BS7" s="38">
        <v>88.08</v>
      </c>
      <c r="BT7" s="38">
        <v>53.63</v>
      </c>
      <c r="BU7" s="38">
        <v>46.97</v>
      </c>
      <c r="BV7" s="38">
        <v>52.19</v>
      </c>
      <c r="BW7" s="38">
        <v>55.32</v>
      </c>
      <c r="BX7" s="38">
        <v>59.8</v>
      </c>
      <c r="BY7" s="38">
        <v>57.77</v>
      </c>
      <c r="BZ7" s="38">
        <v>57.31</v>
      </c>
      <c r="CA7" s="38">
        <v>59.59</v>
      </c>
      <c r="CB7" s="38">
        <v>319.01</v>
      </c>
      <c r="CC7" s="38">
        <v>306.37</v>
      </c>
      <c r="CD7" s="38">
        <v>165.36</v>
      </c>
      <c r="CE7" s="38">
        <v>277.06</v>
      </c>
      <c r="CF7" s="38">
        <v>300.7</v>
      </c>
      <c r="CG7" s="38">
        <v>296.14</v>
      </c>
      <c r="CH7" s="38">
        <v>283.17</v>
      </c>
      <c r="CI7" s="38">
        <v>263.76</v>
      </c>
      <c r="CJ7" s="38">
        <v>274.35000000000002</v>
      </c>
      <c r="CK7" s="38">
        <v>273.52</v>
      </c>
      <c r="CL7" s="38">
        <v>257.86</v>
      </c>
      <c r="CM7" s="38">
        <v>65.55</v>
      </c>
      <c r="CN7" s="38">
        <v>66.39</v>
      </c>
      <c r="CO7" s="38">
        <v>65.13</v>
      </c>
      <c r="CP7" s="38">
        <v>63.87</v>
      </c>
      <c r="CQ7" s="38">
        <v>65.97</v>
      </c>
      <c r="CR7" s="38">
        <v>52.31</v>
      </c>
      <c r="CS7" s="38">
        <v>60.65</v>
      </c>
      <c r="CT7" s="38">
        <v>51.75</v>
      </c>
      <c r="CU7" s="38">
        <v>50.68</v>
      </c>
      <c r="CV7" s="38">
        <v>50.14</v>
      </c>
      <c r="CW7" s="38">
        <v>51.3</v>
      </c>
      <c r="CX7" s="38">
        <v>96.72</v>
      </c>
      <c r="CY7" s="38">
        <v>96.95</v>
      </c>
      <c r="CZ7" s="38">
        <v>97.5</v>
      </c>
      <c r="DA7" s="38">
        <v>97.48</v>
      </c>
      <c r="DB7" s="38">
        <v>97.48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2021-01-18T07:17:29Z</cp:lastPrinted>
  <dcterms:created xsi:type="dcterms:W3CDTF">2020-12-04T03:06:20Z</dcterms:created>
  <dcterms:modified xsi:type="dcterms:W3CDTF">2021-02-10T02:08:05Z</dcterms:modified>
  <cp:category/>
</cp:coreProperties>
</file>