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71\Desktop\経営比較分析(H30)\18日高町\"/>
    </mc:Choice>
  </mc:AlternateContent>
  <xr:revisionPtr revIDLastSave="0" documentId="13_ncr:1_{14FA2999-A6E1-418A-B163-B47341EEF003}" xr6:coauthVersionLast="36" xr6:coauthVersionMax="36" xr10:uidLastSave="{00000000-0000-0000-0000-000000000000}"/>
  <workbookProtection workbookAlgorithmName="SHA-512" workbookHashValue="+dWA19FYMCMBqcCfA2G7gBp07h46vthJ6mwA8y58uCtLED+KLSBdV7/5FFvx2z5nRytT6BMtD7wVy8+0Jg0PkQ==" workbookSaltValue="rRanva1x9baLLErUf5XuW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AD10" i="4" s="1"/>
  <c r="Q6" i="5"/>
  <c r="W10" i="4" s="1"/>
  <c r="P6" i="5"/>
  <c r="P10" i="4" s="1"/>
  <c r="O6" i="5"/>
  <c r="N6" i="5"/>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L10" i="4"/>
  <c r="I10" i="4"/>
  <c r="B10" i="4"/>
  <c r="AT8" i="4"/>
  <c r="AL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<sst xmlns="http://schemas.openxmlformats.org/spreadsheetml/2006/main" count="228" uniqueCount="114">
  <si>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</si>
  <si>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</si>
  <si>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</si>
  <si>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</si>
  <si>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</si>
  <si>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</si>
  <si>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</si>
  <si>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</si>
  <si>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</si>
  <si>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</si>
  <si>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</si>
  <si>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</si>
  <si>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</si>
  <si>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</si>
  <si>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</si>
  <si>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</si>
  <si>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</si>
  <si>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</si>
  <si>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</si>
  <si>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</si>
  <si>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</si>
  <si>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</si>
  <si>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</si>
  <si>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</si>
  <si>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</si>
  <si>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</si>
  <si>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</si>
  <si>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</si>
  <si>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</si>
  <si>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</si>
  <si>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</si>
  <si>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</si>
  <si>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</si>
  <si>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</si>
  <si>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</si>
  <si>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</si>
  <si>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</si>
  <si>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</si>
  <si>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</si>
  <si>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</si>
  <si>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</si>
  <si>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</si>
  <si>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</si>
  <si>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</si>
  <si>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</si>
  <si>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</si>
  <si>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</si>
  <si>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</si>
  <si>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</si>
  <si>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</si>
  <si>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</si>
  <si>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</si>
  <si>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</si>
  <si>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</si>
  <si>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</si>
  <si>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</si>
  <si>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</si>
  <si>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</si>
  <si>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</si>
  <si>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</si>
  <si>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</si>
  <si>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</si>
  <si>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</si>
  <si>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</si>
  <si>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</si>
  <si>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</si>
  <si>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</si>
  <si>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</si>
  <si>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</si>
  <si>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</si>
  <si>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</si>
  <si>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</si>
  <si>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</si>
  <si>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</si>
  <si>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</si>
  <si>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</si>
  <si>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</si>
  <si>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</si>
  <si>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</si>
  <si>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</si>
  <si>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</si>
  <si>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</si>
  <si>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</si>
  <si>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</si>
  <si>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</si>
  <si>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</si>
  <si>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</si>
  <si>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</si>
  <si>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</si>
  <si>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</si>
  <si>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</si>
  <si>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</si>
  <si>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</si>
  <si>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</si>
  <si>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</si>
  <si>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</si>
  <si>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</si>
  <si>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</si>
  <si>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</si>
  <si>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</si>
  <si>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</si>
  <si>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</si>
  <si>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</si>
  <si>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</si>
  <si>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</si>
  <si>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</si>
  <si>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</si>
  <si>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</si>
  <si>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</si>
  <si>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</si>
  <si>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</si>
  <si>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汚水処理費を使用料で賄えない状態が続いており、将来的には維持費や更新費用が増加することが予想されるため、今後は財政計画を見直し、適正な使用料収入の確保と汚水処理費を削減することにより、健全な経営体質を目指していく必要がある。</t>
    <phoneticPr fontId="4"/>
  </si>
  <si>
    <t xml:space="preserve">  供用開始から、９年が経過し、まだ老朽化に至っていないものの、今後、維持費や更新費用が増加していくが予想されるため、機能診断調査および最適化構想を策定することにより、将来の維持費等の削減する経営努力が必要になってくる。</t>
    <phoneticPr fontId="4"/>
  </si>
  <si>
    <t xml:space="preserve">  グラフの推移を見ると、前年度と同様に①収益的収支比率は、１００％超、④企業債残高対事業規模比率が、０％、また、⑤経費回収率、⑥汚水処理原価も同様であり、一見、経営の健全性・効率性が図られているように見うけられるが、実際は、収入の使用料金のみで賄えてはなく、一般会計の繰入金（基準内）に依存しているのが現状である。
　また、⑦施設利用率は、類似団体平均値より高い水準になっているが、利用率が約半分程度で推移しているので、接続促進の普及・啓発活動を行い施設利用率の向上を図っていきたい。⑧水洗化率は類似団体平均値を少し上回っているが、水洗化率の向上を図ることにより使用料収入の増加に努めるとともに、維持管理の抑制など、今後、より一層のコスト削減により経営の健全化を図っていく必要がある。</t>
    <rPh sb="17" eb="19">
      <t>ドウヨウ</t>
    </rPh>
    <rPh sb="72" eb="74">
      <t>ドウヨウ</t>
    </rPh>
    <rPh sb="257" eb="258">
      <t>スコ</t>
    </rPh>
    <rPh sb="259" eb="26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</si>
</sst>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E-4AC5-8942-2DDEF7ADA5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C1BE-4AC5-8942-2DDEF7ADA5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46.08</c:v>
                </c:pt>
                <c:pt idx="1">
                  <c:v>48.51</c:v>
                </c:pt>
                <c:pt idx="2">
                  <c:v>49.26</c:v>
                </c:pt>
                <c:pt idx="3">
                  <c:v>50.2</c:v>
                </c:pt>
                <c:pt idx="4">
                  <c:v>51.08</c:v>
                </c:pt>
              </c:numCache>
            </c:numRef>
          </c:val>
          <c:extLst>
            <c:ext xmlns:c16="http://schemas.microsoft.com/office/drawing/2014/chart" uri="{C3380CC4-5D6E-409C-BE32-E72D297353CC}">
              <c16:uniqueId val="{00000000-47B6-49BB-B11A-F987D09F58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47B6-49BB-B11A-F987D09F58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60.13</c:v>
                </c:pt>
                <c:pt idx="1">
                  <c:v>61.25</c:v>
                </c:pt>
                <c:pt idx="2">
                  <c:v>62.2</c:v>
                </c:pt>
                <c:pt idx="3">
                  <c:v>63.44</c:v>
                </c:pt>
                <c:pt idx="4">
                  <c:v>64.56</c:v>
                </c:pt>
              </c:numCache>
            </c:numRef>
          </c:val>
          <c:extLst>
            <c:ext xmlns:c16="http://schemas.microsoft.com/office/drawing/2014/chart" uri="{C3380CC4-5D6E-409C-BE32-E72D297353CC}">
              <c16:uniqueId val="{00000000-C34B-4D31-925C-A239425169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C34B-4D31-925C-A239425169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87.26</c:v>
                </c:pt>
                <c:pt idx="1">
                  <c:v>86.64</c:v>
                </c:pt>
                <c:pt idx="2">
                  <c:v>92.51</c:v>
                </c:pt>
                <c:pt idx="3">
                  <c:v>103.31</c:v>
                </c:pt>
                <c:pt idx="4">
                  <c:v>102.92</c:v>
                </c:pt>
              </c:numCache>
            </c:numRef>
          </c:val>
          <c:extLst>
            <c:ext xmlns:c16="http://schemas.microsoft.com/office/drawing/2014/chart" uri="{C3380CC4-5D6E-409C-BE32-E72D297353CC}">
              <c16:uniqueId val="{00000000-2BFC-42DA-90DA-57091E774B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FC-42DA-90DA-57091E774B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EA-4B7B-BB10-83A6F2F2A6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EA-4B7B-BB10-83A6F2F2A6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C-4E9F-AA62-2CB96A58C2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C-4E9F-AA62-2CB96A58C2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B3-4FA5-8EDA-353A662CE4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B3-4FA5-8EDA-353A662CE4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F-45AD-B4DF-4107476306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F-45AD-B4DF-4107476306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1436.55</c:v>
                </c:pt>
                <c:pt idx="1">
                  <c:v>1288.1300000000001</c:v>
                </c:pt>
                <c:pt idx="2">
                  <c:v>1021.22</c:v>
                </c:pt>
                <c:pt idx="3" formatCode="#,##0.00;&quot;△&quot;#,##0.00">
                  <c:v>0</c:v>
                </c:pt>
                <c:pt idx="4" formatCode="#,##0.00;&quot;△&quot;#,##0.00">
                  <c:v>0</c:v>
                </c:pt>
              </c:numCache>
            </c:numRef>
          </c:val>
          <c:extLst>
            <c:ext xmlns:c16="http://schemas.microsoft.com/office/drawing/2014/chart" uri="{C3380CC4-5D6E-409C-BE32-E72D297353CC}">
              <c16:uniqueId val="{00000000-67E3-49A2-9AF8-08DD7BDDAF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67E3-49A2-9AF8-08DD7BDDAF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41.81</c:v>
                </c:pt>
                <c:pt idx="1">
                  <c:v>47.41</c:v>
                </c:pt>
                <c:pt idx="2">
                  <c:v>45.51</c:v>
                </c:pt>
                <c:pt idx="3">
                  <c:v>71.95</c:v>
                </c:pt>
                <c:pt idx="4">
                  <c:v>73.209999999999994</c:v>
                </c:pt>
              </c:numCache>
            </c:numRef>
          </c:val>
          <c:extLst>
            <c:ext xmlns:c16="http://schemas.microsoft.com/office/drawing/2014/chart" uri="{C3380CC4-5D6E-409C-BE32-E72D297353CC}">
              <c16:uniqueId val="{00000000-DE93-4E57-978F-DDF57D5568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DE93-4E57-978F-DDF57D5568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515.47</c:v>
                </c:pt>
                <c:pt idx="1">
                  <c:v>453.89</c:v>
                </c:pt>
                <c:pt idx="2">
                  <c:v>473.54</c:v>
                </c:pt>
                <c:pt idx="3">
                  <c:v>299.95</c:v>
                </c:pt>
                <c:pt idx="4">
                  <c:v>294.33999999999997</c:v>
                </c:pt>
              </c:numCache>
            </c:numRef>
          </c:val>
          <c:extLst>
            <c:ext xmlns:c16="http://schemas.microsoft.com/office/drawing/2014/chart" uri="{C3380CC4-5D6E-409C-BE32-E72D297353CC}">
              <c16:uniqueId val="{00000000-44E8-49C9-9354-CE151AEFD5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44E8-49C9-9354-CE151AEFD5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日高町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7940</v>
      </c>
      <c r="AM8" s="68"/>
      <c r="AN8" s="68"/>
      <c r="AO8" s="68"/>
      <c r="AP8" s="68"/>
      <c r="AQ8" s="68"/>
      <c r="AR8" s="68"/>
      <c r="AS8" s="68"/>
      <c r="AT8" s="67">
        <f>データ!T6</f>
        <v>46.19</v>
      </c>
      <c r="AU8" s="67"/>
      <c r="AV8" s="67"/>
      <c r="AW8" s="67"/>
      <c r="AX8" s="67"/>
      <c r="AY8" s="67"/>
      <c r="AZ8" s="67"/>
      <c r="BA8" s="67"/>
      <c r="BB8" s="67">
        <f>データ!U6</f>
        <v>171.9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53.01</v>
      </c>
      <c r="Q10" s="67"/>
      <c r="R10" s="67"/>
      <c r="S10" s="67"/>
      <c r="T10" s="67"/>
      <c r="U10" s="67"/>
      <c r="V10" s="67"/>
      <c r="W10" s="67">
        <f>データ!Q6</f>
        <v>100</v>
      </c>
      <c r="X10" s="67"/>
      <c r="Y10" s="67"/>
      <c r="Z10" s="67"/>
      <c r="AA10" s="67"/>
      <c r="AB10" s="67"/>
      <c r="AC10" s="67"/>
      <c r="AD10" s="68">
        <f>データ!R6</f>
        <v>4310</v>
      </c>
      <c r="AE10" s="68"/>
      <c r="AF10" s="68"/>
      <c r="AG10" s="68"/>
      <c r="AH10" s="68"/>
      <c r="AI10" s="68"/>
      <c r="AJ10" s="68"/>
      <c r="AK10" s="2"/>
      <c r="AL10" s="68">
        <f>データ!V6</f>
        <v>4210</v>
      </c>
      <c r="AM10" s="68"/>
      <c r="AN10" s="68"/>
      <c r="AO10" s="68"/>
      <c r="AP10" s="68"/>
      <c r="AQ10" s="68"/>
      <c r="AR10" s="68"/>
      <c r="AS10" s="68"/>
      <c r="AT10" s="67">
        <f>データ!W6</f>
        <v>0.87</v>
      </c>
      <c r="AU10" s="67"/>
      <c r="AV10" s="67"/>
      <c r="AW10" s="67"/>
      <c r="AX10" s="67"/>
      <c r="AY10" s="67"/>
      <c r="AZ10" s="67"/>
      <c r="BA10" s="67"/>
      <c r="BB10" s="67">
        <f>データ!X6</f>
        <v>4839.08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ibZ5LzJYW53GZNzPOn19YJH5eCzYzC+zVJGbjGSpdjdSxGVhPR2Ch6PYkETD045HLo6kQPCwJAwh4/veozHRyw==" saltValue="Yjh5Mr/XqAA4S5ePYyto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303828</v>
      </c>
      <c r="D6" s="33">
        <f t="shared" si="3"/>
        <v>47</v>
      </c>
      <c r="E6" s="33">
        <f t="shared" si="3"/>
        <v>17</v>
      </c>
      <c r="F6" s="33">
        <f t="shared" si="3"/>
        <v>5</v>
      </c>
      <c r="G6" s="33">
        <f t="shared" si="3"/>
        <v>0</v>
      </c>
      <c r="H6" s="33" t="str">
        <f t="shared" si="3"/>
        <v>和歌山県　日高町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53.01</v>
      </c>
      <c r="Q6" s="34">
        <f t="shared" si="3"/>
        <v>100</v>
      </c>
      <c r="R6" s="34">
        <f t="shared" si="3"/>
        <v>4310</v>
      </c>
      <c r="S6" s="34">
        <f t="shared" si="3"/>
        <v>7940</v>
      </c>
      <c r="T6" s="34">
        <f t="shared" si="3"/>
        <v>46.19</v>
      </c>
      <c r="U6" s="34">
        <f t="shared" si="3"/>
        <v>171.9</v>
      </c>
      <c r="V6" s="34">
        <f t="shared" si="3"/>
        <v>4210</v>
      </c>
      <c r="W6" s="34">
        <f t="shared" si="3"/>
        <v>0.87</v>
      </c>
      <c r="X6" s="34">
        <f t="shared" si="3"/>
        <v>4839.08</v>
      </c>
      <c r="Y6" s="35">
        <f>IF(Y7="",NA(),Y7)</f>
        <v>87.26</v>
      </c>
      <c r="Z6" s="35">
        <f t="shared" ref="Z6:AH6" si="4">IF(Z7="",NA(),Z7)</f>
        <v>86.64</v>
      </c>
      <c r="AA6" s="35">
        <f t="shared" si="4"/>
        <v>92.51</v>
      </c>
      <c r="AB6" s="35">
        <f t="shared" si="4"/>
        <v>103.31</v>
      </c>
      <c r="AC6" s="35">
        <f t="shared" si="4"/>
        <v>102.92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1436.55</v>
      </c>
      <c r="BG6" s="35">
        <f t="shared" ref="BG6:BO6" si="7">IF(BG7="",NA(),BG7)</f>
        <v>1288.1300000000001</v>
      </c>
      <c r="BH6" s="35">
        <f t="shared" si="7"/>
        <v>1021.22</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41.81</v>
      </c>
      <c r="BR6" s="35">
        <f t="shared" ref="BR6:BZ6" si="8">IF(BR7="",NA(),BR7)</f>
        <v>47.41</v>
      </c>
      <c r="BS6" s="35">
        <f t="shared" si="8"/>
        <v>45.51</v>
      </c>
      <c r="BT6" s="35">
        <f t="shared" si="8"/>
        <v>71.95</v>
      </c>
      <c r="BU6" s="35">
        <f t="shared" si="8"/>
        <v>73.209999999999994</v>
      </c>
      <c r="BV6" s="35">
        <f t="shared" si="8"/>
        <v>41.08</v>
      </c>
      <c r="BW6" s="35">
        <f t="shared" si="8"/>
        <v>41.34</v>
      </c>
      <c r="BX6" s="35">
        <f t="shared" si="8"/>
        <v>40.06</v>
      </c>
      <c r="BY6" s="35">
        <f t="shared" si="8"/>
        <v>41.25</v>
      </c>
      <c r="BZ6" s="35">
        <f t="shared" si="8"/>
        <v>40.75</v>
      </c>
      <c r="CA6" s="34" t="str">
        <f>IF(CA7="","",IF(CA7="-","【-】","【"&amp;SUBSTITUTE(TEXT(CA7,"#,##0.00"),"-","△")&amp;"】"))</f>
        <v>【59.51】</v>
      </c>
      <c r="CB6" s="35">
        <f>IF(CB7="",NA(),CB7)</f>
        <v>515.47</v>
      </c>
      <c r="CC6" s="35">
        <f t="shared" ref="CC6:CK6" si="9">IF(CC7="",NA(),CC7)</f>
        <v>453.89</v>
      </c>
      <c r="CD6" s="35">
        <f t="shared" si="9"/>
        <v>473.54</v>
      </c>
      <c r="CE6" s="35">
        <f t="shared" si="9"/>
        <v>299.95</v>
      </c>
      <c r="CF6" s="35">
        <f t="shared" si="9"/>
        <v>294.33999999999997</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46.08</v>
      </c>
      <c r="CN6" s="35">
        <f t="shared" ref="CN6:CV6" si="10">IF(CN7="",NA(),CN7)</f>
        <v>48.51</v>
      </c>
      <c r="CO6" s="35">
        <f t="shared" si="10"/>
        <v>49.26</v>
      </c>
      <c r="CP6" s="35">
        <f t="shared" si="10"/>
        <v>50.2</v>
      </c>
      <c r="CQ6" s="35">
        <f t="shared" si="10"/>
        <v>51.08</v>
      </c>
      <c r="CR6" s="35">
        <f t="shared" si="10"/>
        <v>44.69</v>
      </c>
      <c r="CS6" s="35">
        <f t="shared" si="10"/>
        <v>44.69</v>
      </c>
      <c r="CT6" s="35">
        <f t="shared" si="10"/>
        <v>42.84</v>
      </c>
      <c r="CU6" s="35">
        <f t="shared" si="10"/>
        <v>40.93</v>
      </c>
      <c r="CV6" s="35">
        <f t="shared" si="10"/>
        <v>43.38</v>
      </c>
      <c r="CW6" s="34" t="str">
        <f>IF(CW7="","",IF(CW7="-","【-】","【"&amp;SUBSTITUTE(TEXT(CW7,"#,##0.00"),"-","△")&amp;"】"))</f>
        <v>【52.23】</v>
      </c>
      <c r="CX6" s="35">
        <f>IF(CX7="",NA(),CX7)</f>
        <v>60.13</v>
      </c>
      <c r="CY6" s="35">
        <f t="shared" ref="CY6:DG6" si="11">IF(CY7="",NA(),CY7)</f>
        <v>61.25</v>
      </c>
      <c r="CZ6" s="35">
        <f t="shared" si="11"/>
        <v>62.2</v>
      </c>
      <c r="DA6" s="35">
        <f t="shared" si="11"/>
        <v>63.44</v>
      </c>
      <c r="DB6" s="35">
        <f t="shared" si="11"/>
        <v>64.56</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303828</v>
      </c>
      <c r="D7" s="37">
        <v>47</v>
      </c>
      <c r="E7" s="37">
        <v>17</v>
      </c>
      <c r="F7" s="37">
        <v>5</v>
      </c>
      <c r="G7" s="37">
        <v>0</v>
      </c>
      <c r="H7" s="37" t="s">
        <v>98</v>
      </c>
      <c r="I7" s="37" t="s">
        <v>99</v>
      </c>
      <c r="J7" s="37" t="s">
        <v>100</v>
      </c>
      <c r="K7" s="37" t="s">
        <v>101</v>
      </c>
      <c r="L7" s="37" t="s">
        <v>102</v>
      </c>
      <c r="M7" s="37" t="s">
        <v>103</v>
      </c>
      <c r="N7" s="38" t="s">
        <v>104</v>
      </c>
      <c r="O7" s="38" t="s">
        <v>105</v>
      </c>
      <c r="P7" s="38">
        <v>53.01</v>
      </c>
      <c r="Q7" s="38">
        <v>100</v>
      </c>
      <c r="R7" s="38">
        <v>4310</v>
      </c>
      <c r="S7" s="38">
        <v>7940</v>
      </c>
      <c r="T7" s="38">
        <v>46.19</v>
      </c>
      <c r="U7" s="38">
        <v>171.9</v>
      </c>
      <c r="V7" s="38">
        <v>4210</v>
      </c>
      <c r="W7" s="38">
        <v>0.87</v>
      </c>
      <c r="X7" s="38">
        <v>4839.08</v>
      </c>
      <c r="Y7" s="38">
        <v>87.26</v>
      </c>
      <c r="Z7" s="38">
        <v>86.64</v>
      </c>
      <c r="AA7" s="38">
        <v>92.51</v>
      </c>
      <c r="AB7" s="38">
        <v>103.31</v>
      </c>
      <c r="AC7" s="38">
        <v>102.92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1436.55</v>
      </c>
      <c r="BG7" s="38">
        <v>1288.1300000000001</v>
      </c>
      <c r="BH7" s="38">
        <v>1021.22</v>
      </c>
      <c r="BI7" s="38">
        <v>0</v>
      </c>
      <c r="BJ7" s="38">
        <v>0</v>
      </c>
      <c r="BK7" s="38">
        <v>1161.05</v>
      </c>
      <c r="BL7" s="38">
        <v>979.89</v>
      </c>
      <c r="BM7" s="38">
        <v>1051.43</v>
      </c>
      <c r="BN7" s="38">
        <v>982.29</v>
      </c>
      <c r="BO7" s="38">
        <v>713.28</v>
      </c>
      <c r="BP7" s="38">
        <v>747.76</v>
      </c>
      <c r="BQ7" s="38">
        <v>41.81</v>
      </c>
      <c r="BR7" s="38">
        <v>47.41</v>
      </c>
      <c r="BS7" s="38">
        <v>45.51</v>
      </c>
      <c r="BT7" s="38">
        <v>71.95</v>
      </c>
      <c r="BU7" s="38">
        <v>73.209999999999994</v>
      </c>
      <c r="BV7" s="38">
        <v>41.08</v>
      </c>
      <c r="BW7" s="38">
        <v>41.34</v>
      </c>
      <c r="BX7" s="38">
        <v>40.06</v>
      </c>
      <c r="BY7" s="38">
        <v>41.25</v>
      </c>
      <c r="BZ7" s="38">
        <v>40.75</v>
      </c>
      <c r="CA7" s="38">
        <v>59.51</v>
      </c>
      <c r="CB7" s="38">
        <v>515.47</v>
      </c>
      <c r="CC7" s="38">
        <v>453.89</v>
      </c>
      <c r="CD7" s="38">
        <v>473.54</v>
      </c>
      <c r="CE7" s="38">
        <v>299.95</v>
      </c>
      <c r="CF7" s="38">
        <v>294.33999999999997</v>
      </c>
      <c r="CG7" s="38">
        <v>378.08</v>
      </c>
      <c r="CH7" s="38">
        <v>357.49</v>
      </c>
      <c r="CI7" s="38">
        <v>355.22</v>
      </c>
      <c r="CJ7" s="38">
        <v>334.48</v>
      </c>
      <c r="CK7" s="38">
        <v>311.70999999999998</v>
      </c>
      <c r="CL7" s="38">
        <v>261.45999999999998</v>
      </c>
      <c r="CM7" s="38">
        <v>46.08</v>
      </c>
      <c r="CN7" s="38">
        <v>48.51</v>
      </c>
      <c r="CO7" s="38">
        <v>49.26</v>
      </c>
      <c r="CP7" s="38">
        <v>50.2</v>
      </c>
      <c r="CQ7" s="38">
        <v>51.08</v>
      </c>
      <c r="CR7" s="38">
        <v>44.69</v>
      </c>
      <c r="CS7" s="38">
        <v>44.69</v>
      </c>
      <c r="CT7" s="38">
        <v>42.84</v>
      </c>
      <c r="CU7" s="38">
        <v>40.93</v>
      </c>
      <c r="CV7" s="38">
        <v>43.38</v>
      </c>
      <c r="CW7" s="38">
        <v>52.23</v>
      </c>
      <c r="CX7" s="38">
        <v>60.13</v>
      </c>
      <c r="CY7" s="38">
        <v>61.25</v>
      </c>
      <c r="CZ7" s="38">
        <v>62.2</v>
      </c>
      <c r="DA7" s="38">
        <v>63.44</v>
      </c>
      <c r="DB7" s="38">
        <v>64.56</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HDK4-071</cp:lastModifiedBy>
  <cp:lastPrinted>2020-02-07T04:39:50Z</cp:lastPrinted>
  <dcterms:created xsi:type="dcterms:W3CDTF">2019-12-05T05:21:23Z</dcterms:created>
  <dcterms:modified xsi:type="dcterms:W3CDTF">2020-02-07T04:50:55Z</dcterms:modified>
  <cp:category/>
</cp:coreProperties>
</file>