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LANDISK-PUBLIC\Koeikigyo-A\10.ぎょうせい\コ.高野町\01.アドバイザリ\R01年度\50.経営分析表\"/>
    </mc:Choice>
  </mc:AlternateContent>
  <xr:revisionPtr revIDLastSave="0" documentId="13_ncr:1_{A5036898-8F13-4E66-BC1F-C1F1979E16A7}" xr6:coauthVersionLast="45" xr6:coauthVersionMax="45" xr10:uidLastSave="{00000000-0000-0000-0000-000000000000}"/>
  <workbookProtection workbookAlgorithmName="SHA-512" workbookHashValue="G9L/cmNdQMBRZSbGXhZljKUU1nlrySbCDqHQFVnWrY7iwicCdUce8BzYHZQZ+UIJXSTMpq8tFsNRO9Kk5oE5mA==" workbookSaltValue="V7wzPwARJma+taoSKZ1/dg=="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<sst xmlns="http://schemas.openxmlformats.org/spreadsheetml/2006/main" count="225" uniqueCount="110">
  <si>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</si>
  <si>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</si>
  <si>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</si>
  <si>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</si>
  <si>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</si>
  <si>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</si>
  <si>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</si>
  <si>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</si>
  <si>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</si>
  <si>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</si>
  <si>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</si>
  <si>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</si>
  <si>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</si>
  <si>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</si>
  <si>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</si>
  <si>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</si>
  <si>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</si>
  <si>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</si>
  <si>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</si>
  <si>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</si>
  <si>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</si>
  <si>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</si>
  <si>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</si>
  <si>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</si>
  <si>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</si>
  <si>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</si>
  <si>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</si>
  <si>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</si>
  <si>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</si>
  <si>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</si>
  <si>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</si>
  <si>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</si>
  <si>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</si>
  <si>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</si>
  <si>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</si>
  <si>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</si>
  <si>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</si>
  <si>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</si>
  <si>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</si>
  <si>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</si>
  <si>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</si>
  <si>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</si>
  <si>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</si>
  <si>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</si>
  <si>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</si>
  <si>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</si>
  <si>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</si>
  <si>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</si>
  <si>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</si>
  <si>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</si>
  <si>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</si>
  <si>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</si>
  <si>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</si>
  <si>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</si>
  <si>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</si>
  <si>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</si>
  <si>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</si>
  <si>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</si>
  <si>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</si>
  <si>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</si>
  <si>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</si>
  <si>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</si>
  <si>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</si>
  <si>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</si>
  <si>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</si>
  <si>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</si>
  <si>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</si>
  <si>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</si>
  <si>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</si>
  <si>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</si>
  <si>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</si>
  <si>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</si>
  <si>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</si>
  <si>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</si>
  <si>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</si>
  <si>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</si>
  <si>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</si>
  <si>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</si>
  <si>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</si>
  <si>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</si>
  <si>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</si>
  <si>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</si>
  <si>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</si>
  <si>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</si>
  <si>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</si>
  <si>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</si>
  <si>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</si>
  <si>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</si>
  <si>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</si>
  <si>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</si>
  <si>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</si>
  <si>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</si>
  <si>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</si>
  <si>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</si>
  <si>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</si>
  <si>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</si>
  <si>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</si>
  <si>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</si>
  <si>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</si>
  <si>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</si>
  <si>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</si>
  <si>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</si>
  <si>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</si>
  <si>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</si>
  <si>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</si>
  <si>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</si>
  <si>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</si>
  <si>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人口の減少により料金収入の確保が厳しい一方、施設維持に係る費用負担の増加と重い地方債償還の負担により給水原価は高い水準にある。経営は一般会計からの繰入に依存しており、改善に向けた取り組みが必要である。
また、老朽管の更新が必要であり、将来の水需要を勘案した適切な更新投資の実施や、維持管理の合理化を行うとともに、料金改定を含めた財源確保に取り組む必要がある。</t>
    <rPh sb="0" eb="2">
      <t>キュウスイ</t>
    </rPh>
    <rPh sb="2" eb="4">
      <t>ジンコウ</t>
    </rPh>
    <rPh sb="5" eb="7">
      <t>ゲンショウ</t>
    </rPh>
    <rPh sb="10" eb="12">
      <t>リョウキン</t>
    </rPh>
    <rPh sb="12" eb="14">
      <t>シュウニュウ</t>
    </rPh>
    <rPh sb="15" eb="17">
      <t>カクホ</t>
    </rPh>
    <rPh sb="18" eb="19">
      <t>キビ</t>
    </rPh>
    <rPh sb="21" eb="23">
      <t>イッポウ</t>
    </rPh>
    <rPh sb="24" eb="26">
      <t>シセツ</t>
    </rPh>
    <rPh sb="26" eb="28">
      <t>イジ</t>
    </rPh>
    <rPh sb="29" eb="30">
      <t>カカ</t>
    </rPh>
    <rPh sb="31" eb="33">
      <t>ヒヨウ</t>
    </rPh>
    <rPh sb="33" eb="35">
      <t>フタン</t>
    </rPh>
    <rPh sb="36" eb="38">
      <t>ゾウカ</t>
    </rPh>
    <rPh sb="39" eb="40">
      <t>オモ</t>
    </rPh>
    <rPh sb="41" eb="43">
      <t>チホウ</t>
    </rPh>
    <rPh sb="43" eb="44">
      <t>サイ</t>
    </rPh>
    <rPh sb="44" eb="46">
      <t>ショウカン</t>
    </rPh>
    <rPh sb="47" eb="49">
      <t>フタン</t>
    </rPh>
    <rPh sb="52" eb="54">
      <t>キュウスイ</t>
    </rPh>
    <rPh sb="54" eb="56">
      <t>ゲンカ</t>
    </rPh>
    <rPh sb="57" eb="58">
      <t>タカ</t>
    </rPh>
    <rPh sb="59" eb="61">
      <t>スイジュン</t>
    </rPh>
    <rPh sb="65" eb="67">
      <t>ケイエイ</t>
    </rPh>
    <rPh sb="68" eb="70">
      <t>イッパン</t>
    </rPh>
    <rPh sb="70" eb="72">
      <t>カイケイ</t>
    </rPh>
    <rPh sb="75" eb="77">
      <t>クリイレ</t>
    </rPh>
    <rPh sb="78" eb="80">
      <t>イゾン</t>
    </rPh>
    <rPh sb="85" eb="87">
      <t>カイゼン</t>
    </rPh>
    <rPh sb="88" eb="89">
      <t>ム</t>
    </rPh>
    <rPh sb="91" eb="92">
      <t>ト</t>
    </rPh>
    <rPh sb="93" eb="94">
      <t>ク</t>
    </rPh>
    <rPh sb="96" eb="98">
      <t>ヒツヨウ</t>
    </rPh>
    <rPh sb="106" eb="108">
      <t>ロウキュウ</t>
    </rPh>
    <rPh sb="108" eb="109">
      <t>カン</t>
    </rPh>
    <rPh sb="110" eb="112">
      <t>コウシン</t>
    </rPh>
    <rPh sb="113" eb="115">
      <t>ヒツヨウ</t>
    </rPh>
    <rPh sb="119" eb="121">
      <t>ショウライ</t>
    </rPh>
    <rPh sb="122" eb="123">
      <t>ミズ</t>
    </rPh>
    <rPh sb="123" eb="125">
      <t>ジュヨウ</t>
    </rPh>
    <rPh sb="126" eb="128">
      <t>カンアン</t>
    </rPh>
    <rPh sb="130" eb="132">
      <t>テキセツ</t>
    </rPh>
    <rPh sb="133" eb="135">
      <t>コウシン</t>
    </rPh>
    <rPh sb="135" eb="137">
      <t>トウシ</t>
    </rPh>
    <rPh sb="138" eb="140">
      <t>ジッシ</t>
    </rPh>
    <rPh sb="142" eb="144">
      <t>イジ</t>
    </rPh>
    <rPh sb="144" eb="146">
      <t>カンリ</t>
    </rPh>
    <rPh sb="147" eb="150">
      <t>ゴウリカ</t>
    </rPh>
    <rPh sb="151" eb="152">
      <t>オコナ</t>
    </rPh>
    <rPh sb="158" eb="160">
      <t>リョウキン</t>
    </rPh>
    <rPh sb="160" eb="162">
      <t>カイテイ</t>
    </rPh>
    <rPh sb="163" eb="164">
      <t>フク</t>
    </rPh>
    <rPh sb="166" eb="168">
      <t>ザイゲン</t>
    </rPh>
    <rPh sb="168" eb="170">
      <t>カクホ</t>
    </rPh>
    <rPh sb="171" eb="172">
      <t>ト</t>
    </rPh>
    <rPh sb="173" eb="174">
      <t>ク</t>
    </rPh>
    <rPh sb="175" eb="177">
      <t>ヒツヨウ</t>
    </rPh>
    <phoneticPr fontId="4"/>
  </si>
  <si>
    <r>
      <t xml:space="preserve">簡易水道事業は著しい給水人口の減少傾向が続いており、財政環境・経営環境はともに厳しいものとなっている。
①収益的収支比率と⑤料金回収率は、料金収入が減少した一方で、委託料等の費用と地方債償還金がともに増加したことから、前年度と比較し低下した。
償還による地方債残高の圧縮で毎期減少してきた④企業債残高対給水収益比率は、設備の老朽化対策に伴う改修が必要となることから、今後増加していくことが予測される。
</t>
    </r>
    <r>
      <rPr>
        <sz val="11"/>
        <color theme="1" tint="4.9989318521683403E-2"/>
        <rFont val="ＭＳ ゴシック"/>
        <family val="3"/>
        <charset val="128"/>
      </rPr>
      <t>⑥給水原価は、前年度と比較し有収水量が増加したことから減少したが、依然類似団体平均を上回っている。
⑦施設利用率が類似団体平均を上回り大幅に改善しており、⑧有収率も徐々に改善しつつある。しかしながら、給水原価の大半は一般会計からの繰入により賄っており、経営改善に向けた努力が一層求められる。</t>
    </r>
    <rPh sb="85" eb="86">
      <t>ナド</t>
    </rPh>
    <rPh sb="159" eb="161">
      <t>セツビ</t>
    </rPh>
    <phoneticPr fontId="4"/>
  </si>
  <si>
    <t>現在、管路は破損個所の修繕で対応しているが、富貴地区については平成２年度から平成８年度にかけての布設替工事以降、神谷地区に至っては昭和29年度の供用開始以降更新を行っておらず、老朽化が著しい。
早急な更新が喫緊の課題であるが、財源確保が困難であるため、職員が漏水箇所を修繕するなどし必要最小限の歳出で漏水対策を行っている。</t>
    <rPh sb="0" eb="2">
      <t>ゲンザイ</t>
    </rPh>
    <rPh sb="3" eb="5">
      <t>カンロ</t>
    </rPh>
    <rPh sb="6" eb="8">
      <t>ハソン</t>
    </rPh>
    <rPh sb="8" eb="10">
      <t>カショ</t>
    </rPh>
    <rPh sb="11" eb="13">
      <t>シュウゼン</t>
    </rPh>
    <rPh sb="14" eb="16">
      <t>タイオウ</t>
    </rPh>
    <rPh sb="31" eb="33">
      <t>ヘイセイ</t>
    </rPh>
    <rPh sb="34" eb="36">
      <t>ネンド</t>
    </rPh>
    <rPh sb="38" eb="40">
      <t>ヘイセイ</t>
    </rPh>
    <rPh sb="41" eb="43">
      <t>ネンド</t>
    </rPh>
    <rPh sb="48" eb="51">
      <t>フセツガ</t>
    </rPh>
    <rPh sb="51" eb="53">
      <t>コウジ</t>
    </rPh>
    <rPh sb="53" eb="55">
      <t>イコウ</t>
    </rPh>
    <rPh sb="56" eb="58">
      <t>カミタニ</t>
    </rPh>
    <rPh sb="58" eb="60">
      <t>チク</t>
    </rPh>
    <rPh sb="61" eb="62">
      <t>イタ</t>
    </rPh>
    <rPh sb="65" eb="67">
      <t>ショウワ</t>
    </rPh>
    <rPh sb="69" eb="71">
      <t>ネンド</t>
    </rPh>
    <rPh sb="72" eb="74">
      <t>キョウヨウ</t>
    </rPh>
    <rPh sb="74" eb="76">
      <t>カイシ</t>
    </rPh>
    <rPh sb="76" eb="78">
      <t>イコウ</t>
    </rPh>
    <rPh sb="78" eb="80">
      <t>コウシン</t>
    </rPh>
    <rPh sb="81" eb="82">
      <t>オコナ</t>
    </rPh>
    <rPh sb="88" eb="91">
      <t>ロウキュウカ</t>
    </rPh>
    <rPh sb="92" eb="93">
      <t>イチジル</t>
    </rPh>
    <rPh sb="97" eb="99">
      <t>ソウキュウ</t>
    </rPh>
    <rPh sb="100" eb="102">
      <t>コウシン</t>
    </rPh>
    <rPh sb="103" eb="105">
      <t>キッキン</t>
    </rPh>
    <rPh sb="106" eb="108">
      <t>カダイ</t>
    </rPh>
    <rPh sb="113" eb="115">
      <t>ザイゲン</t>
    </rPh>
    <rPh sb="115" eb="117">
      <t>カクホ</t>
    </rPh>
    <rPh sb="118" eb="120">
      <t>コンナン</t>
    </rPh>
    <rPh sb="155" eb="15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</si>
</sst>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tint="4.9989318521683403E-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2C-4B7D-A39D-6DCF3B1095F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AC2C-4B7D-A39D-6DCF3B1095F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46.87</c:v>
                </c:pt>
                <c:pt idx="1">
                  <c:v>44.01</c:v>
                </c:pt>
                <c:pt idx="2">
                  <c:v>43.48</c:v>
                </c:pt>
                <c:pt idx="3">
                  <c:v>44.42</c:v>
                </c:pt>
                <c:pt idx="4">
                  <c:v>49.42</c:v>
                </c:pt>
              </c:numCache>
            </c:numRef>
          </c:val>
          <c:extLst>
            <c:ext xmlns:c16="http://schemas.microsoft.com/office/drawing/2014/chart" uri="{C3380CC4-5D6E-409C-BE32-E72D297353CC}">
              <c16:uniqueId val="{00000000-3918-499F-A794-D3B6B98164D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3918-499F-A794-D3B6B98164D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51.4</c:v>
                </c:pt>
                <c:pt idx="1">
                  <c:v>54.01</c:v>
                </c:pt>
                <c:pt idx="2">
                  <c:v>54.52</c:v>
                </c:pt>
                <c:pt idx="3">
                  <c:v>54.61</c:v>
                </c:pt>
                <c:pt idx="4">
                  <c:v>57.54</c:v>
                </c:pt>
              </c:numCache>
            </c:numRef>
          </c:val>
          <c:extLst>
            <c:ext xmlns:c16="http://schemas.microsoft.com/office/drawing/2014/chart" uri="{C3380CC4-5D6E-409C-BE32-E72D297353CC}">
              <c16:uniqueId val="{00000000-1860-4B50-890A-F7750C16F42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1860-4B50-890A-F7750C16F42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79.72</c:v>
                </c:pt>
                <c:pt idx="1">
                  <c:v>74.040000000000006</c:v>
                </c:pt>
                <c:pt idx="2">
                  <c:v>58.25</c:v>
                </c:pt>
                <c:pt idx="3">
                  <c:v>67.62</c:v>
                </c:pt>
                <c:pt idx="4">
                  <c:v>63.5</c:v>
                </c:pt>
              </c:numCache>
            </c:numRef>
          </c:val>
          <c:extLst>
            <c:ext xmlns:c16="http://schemas.microsoft.com/office/drawing/2014/chart" uri="{C3380CC4-5D6E-409C-BE32-E72D297353CC}">
              <c16:uniqueId val="{00000000-2946-4213-A895-42FD360A876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2946-4213-A895-42FD360A876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01-4B1E-9DC5-6815A49EE49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01-4B1E-9DC5-6815A49EE49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86-4B53-BF99-41BA4220621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86-4B53-BF99-41BA4220621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C6-4258-BF75-41F5579982D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C6-4258-BF75-41F5579982D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4E-4C9B-82C8-766A4B86023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4E-4C9B-82C8-766A4B86023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1840.22</c:v>
                </c:pt>
                <c:pt idx="1">
                  <c:v>1690.91</c:v>
                </c:pt>
                <c:pt idx="2">
                  <c:v>1546.19</c:v>
                </c:pt>
                <c:pt idx="3">
                  <c:v>1365.02</c:v>
                </c:pt>
                <c:pt idx="4">
                  <c:v>1357.3</c:v>
                </c:pt>
              </c:numCache>
            </c:numRef>
          </c:val>
          <c:extLst>
            <c:ext xmlns:c16="http://schemas.microsoft.com/office/drawing/2014/chart" uri="{C3380CC4-5D6E-409C-BE32-E72D297353CC}">
              <c16:uniqueId val="{00000000-1028-47D8-AFF5-7145A5B53F6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1028-47D8-AFF5-7145A5B53F6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39.36</c:v>
                </c:pt>
                <c:pt idx="1">
                  <c:v>34.56</c:v>
                </c:pt>
                <c:pt idx="2">
                  <c:v>30.64</c:v>
                </c:pt>
                <c:pt idx="3">
                  <c:v>36.29</c:v>
                </c:pt>
                <c:pt idx="4">
                  <c:v>32.93</c:v>
                </c:pt>
              </c:numCache>
            </c:numRef>
          </c:val>
          <c:extLst>
            <c:ext xmlns:c16="http://schemas.microsoft.com/office/drawing/2014/chart" uri="{C3380CC4-5D6E-409C-BE32-E72D297353CC}">
              <c16:uniqueId val="{00000000-1AF9-4A1D-A3A0-4CEEB833F79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1AF9-4A1D-A3A0-4CEEB833F79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746.46</c:v>
                </c:pt>
                <c:pt idx="1">
                  <c:v>868.49</c:v>
                </c:pt>
                <c:pt idx="2">
                  <c:v>984.03</c:v>
                </c:pt>
                <c:pt idx="3">
                  <c:v>828.53</c:v>
                </c:pt>
                <c:pt idx="4">
                  <c:v>755.41</c:v>
                </c:pt>
              </c:numCache>
            </c:numRef>
          </c:val>
          <c:extLst>
            <c:ext xmlns:c16="http://schemas.microsoft.com/office/drawing/2014/chart" uri="{C3380CC4-5D6E-409C-BE32-E72D297353CC}">
              <c16:uniqueId val="{00000000-447B-4A26-8C4D-932B5A2CB1E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447B-4A26-8C4D-932B5A2CB1E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56" zoomScaleNormal="100" workbookViewId="0">
      <selection activeCell="CD57" sqref="CD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高野町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3073</v>
      </c>
      <c r="AM8" s="66"/>
      <c r="AN8" s="66"/>
      <c r="AO8" s="66"/>
      <c r="AP8" s="66"/>
      <c r="AQ8" s="66"/>
      <c r="AR8" s="66"/>
      <c r="AS8" s="66"/>
      <c r="AT8" s="65">
        <f>データ!$S$6</f>
        <v>137.03</v>
      </c>
      <c r="AU8" s="65"/>
      <c r="AV8" s="65"/>
      <c r="AW8" s="65"/>
      <c r="AX8" s="65"/>
      <c r="AY8" s="65"/>
      <c r="AZ8" s="65"/>
      <c r="BA8" s="65"/>
      <c r="BB8" s="65">
        <f>データ!$T$6</f>
        <v>22.43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10.11</v>
      </c>
      <c r="Q10" s="65"/>
      <c r="R10" s="65"/>
      <c r="S10" s="65"/>
      <c r="T10" s="65"/>
      <c r="U10" s="65"/>
      <c r="V10" s="65"/>
      <c r="W10" s="66">
        <f>データ!$Q$6</f>
        <v>3775</v>
      </c>
      <c r="X10" s="66"/>
      <c r="Y10" s="66"/>
      <c r="Z10" s="66"/>
      <c r="AA10" s="66"/>
      <c r="AB10" s="66"/>
      <c r="AC10" s="66"/>
      <c r="AD10" s="2"/>
      <c r="AE10" s="2"/>
      <c r="AF10" s="2"/>
      <c r="AG10" s="2"/>
      <c r="AH10" s="2"/>
      <c r="AI10" s="2"/>
      <c r="AJ10" s="2"/>
      <c r="AK10" s="2"/>
      <c r="AL10" s="66">
        <f>データ!$U$6</f>
        <v>308</v>
      </c>
      <c r="AM10" s="66"/>
      <c r="AN10" s="66"/>
      <c r="AO10" s="66"/>
      <c r="AP10" s="66"/>
      <c r="AQ10" s="66"/>
      <c r="AR10" s="66"/>
      <c r="AS10" s="66"/>
      <c r="AT10" s="65">
        <f>データ!$V$6</f>
        <v>1.25</v>
      </c>
      <c r="AU10" s="65"/>
      <c r="AV10" s="65"/>
      <c r="AW10" s="65"/>
      <c r="AX10" s="65"/>
      <c r="AY10" s="65"/>
      <c r="AZ10" s="65"/>
      <c r="BA10" s="65"/>
      <c r="BB10" s="65">
        <f>データ!$W$6</f>
        <v>246.4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108</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107</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C6xsuTpZckyB879MaDaPS2DF+Yo1csrEYvQav6dd6iT3c9cdBOc2lMXFHVV3Et5fZLAWlr7ybSuwpNsuy+sLIA==" saltValue="qS/HLJrH8+GPcI+9ibU9X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27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53</v>
      </c>
      <c r="B4" s="31"/>
      <c r="C4" s="31"/>
      <c r="D4" s="31"/>
      <c r="E4" s="31"/>
      <c r="F4" s="31"/>
      <c r="G4" s="31"/>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2018</v>
      </c>
      <c r="C6" s="34">
        <f t="shared" ref="C6:W6" si="3">C7</f>
        <v>303445</v>
      </c>
      <c r="D6" s="34">
        <f t="shared" si="3"/>
        <v>47</v>
      </c>
      <c r="E6" s="34">
        <f t="shared" si="3"/>
        <v>1</v>
      </c>
      <c r="F6" s="34">
        <f t="shared" si="3"/>
        <v>0</v>
      </c>
      <c r="G6" s="34">
        <f t="shared" si="3"/>
        <v>0</v>
      </c>
      <c r="H6" s="34" t="str">
        <f t="shared" si="3"/>
        <v>和歌山県　高野町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10.11</v>
      </c>
      <c r="Q6" s="35">
        <f t="shared" si="3"/>
        <v>3775</v>
      </c>
      <c r="R6" s="35">
        <f t="shared" si="3"/>
        <v>3073</v>
      </c>
      <c r="S6" s="35">
        <f t="shared" si="3"/>
        <v>137.03</v>
      </c>
      <c r="T6" s="35">
        <f t="shared" si="3"/>
        <v>22.43</v>
      </c>
      <c r="U6" s="35">
        <f t="shared" si="3"/>
        <v>308</v>
      </c>
      <c r="V6" s="35">
        <f t="shared" si="3"/>
        <v>1.25</v>
      </c>
      <c r="W6" s="35">
        <f t="shared" si="3"/>
        <v>246.4</v>
      </c>
      <c r="X6" s="36">
        <f>IF(X7="",NA(),X7)</f>
        <v>79.72</v>
      </c>
      <c r="Y6" s="36">
        <f t="shared" ref="Y6:AG6" si="4">IF(Y7="",NA(),Y7)</f>
        <v>74.040000000000006</v>
      </c>
      <c r="Z6" s="36">
        <f t="shared" si="4"/>
        <v>58.25</v>
      </c>
      <c r="AA6" s="36">
        <f t="shared" si="4"/>
        <v>67.62</v>
      </c>
      <c r="AB6" s="36">
        <f t="shared" si="4"/>
        <v>63.5</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1840.22</v>
      </c>
      <c r="BF6" s="36">
        <f t="shared" ref="BF6:BN6" si="7">IF(BF7="",NA(),BF7)</f>
        <v>1690.91</v>
      </c>
      <c r="BG6" s="36">
        <f t="shared" si="7"/>
        <v>1546.19</v>
      </c>
      <c r="BH6" s="36">
        <f t="shared" si="7"/>
        <v>1365.02</v>
      </c>
      <c r="BI6" s="36">
        <f t="shared" si="7"/>
        <v>1357.3</v>
      </c>
      <c r="BJ6" s="36">
        <f t="shared" si="7"/>
        <v>1486.62</v>
      </c>
      <c r="BK6" s="36">
        <f t="shared" si="7"/>
        <v>1510.14</v>
      </c>
      <c r="BL6" s="36">
        <f t="shared" si="7"/>
        <v>1595.62</v>
      </c>
      <c r="BM6" s="36">
        <f t="shared" si="7"/>
        <v>1302.33</v>
      </c>
      <c r="BN6" s="36">
        <f t="shared" si="7"/>
        <v>1274.21</v>
      </c>
      <c r="BO6" s="35" t="str">
        <f>IF(BO7="","",IF(BO7="-","【-】","【"&amp;SUBSTITUTE(TEXT(BO7,"#,##0.00"),"-","△")&amp;"】"))</f>
        <v>【1,074.14】</v>
      </c>
      <c r="BP6" s="36">
        <f>IF(BP7="",NA(),BP7)</f>
        <v>39.36</v>
      </c>
      <c r="BQ6" s="36">
        <f t="shared" ref="BQ6:BY6" si="8">IF(BQ7="",NA(),BQ7)</f>
        <v>34.56</v>
      </c>
      <c r="BR6" s="36">
        <f t="shared" si="8"/>
        <v>30.64</v>
      </c>
      <c r="BS6" s="36">
        <f t="shared" si="8"/>
        <v>36.29</v>
      </c>
      <c r="BT6" s="36">
        <f t="shared" si="8"/>
        <v>32.93</v>
      </c>
      <c r="BU6" s="36">
        <f t="shared" si="8"/>
        <v>24.39</v>
      </c>
      <c r="BV6" s="36">
        <f t="shared" si="8"/>
        <v>22.67</v>
      </c>
      <c r="BW6" s="36">
        <f t="shared" si="8"/>
        <v>37.92</v>
      </c>
      <c r="BX6" s="36">
        <f t="shared" si="8"/>
        <v>40.89</v>
      </c>
      <c r="BY6" s="36">
        <f t="shared" si="8"/>
        <v>41.25</v>
      </c>
      <c r="BZ6" s="35" t="str">
        <f>IF(BZ7="","",IF(BZ7="-","【-】","【"&amp;SUBSTITUTE(TEXT(BZ7,"#,##0.00"),"-","△")&amp;"】"))</f>
        <v>【54.36】</v>
      </c>
      <c r="CA6" s="36">
        <f>IF(CA7="",NA(),CA7)</f>
        <v>746.46</v>
      </c>
      <c r="CB6" s="36">
        <f t="shared" ref="CB6:CJ6" si="9">IF(CB7="",NA(),CB7)</f>
        <v>868.49</v>
      </c>
      <c r="CC6" s="36">
        <f t="shared" si="9"/>
        <v>984.03</v>
      </c>
      <c r="CD6" s="36">
        <f t="shared" si="9"/>
        <v>828.53</v>
      </c>
      <c r="CE6" s="36">
        <f t="shared" si="9"/>
        <v>755.41</v>
      </c>
      <c r="CF6" s="36">
        <f t="shared" si="9"/>
        <v>734.18</v>
      </c>
      <c r="CG6" s="36">
        <f t="shared" si="9"/>
        <v>789.62</v>
      </c>
      <c r="CH6" s="36">
        <f t="shared" si="9"/>
        <v>423.18</v>
      </c>
      <c r="CI6" s="36">
        <f t="shared" si="9"/>
        <v>383.2</v>
      </c>
      <c r="CJ6" s="36">
        <f t="shared" si="9"/>
        <v>383.25</v>
      </c>
      <c r="CK6" s="35" t="str">
        <f>IF(CK7="","",IF(CK7="-","【-】","【"&amp;SUBSTITUTE(TEXT(CK7,"#,##0.00"),"-","△")&amp;"】"))</f>
        <v>【296.40】</v>
      </c>
      <c r="CL6" s="36">
        <f>IF(CL7="",NA(),CL7)</f>
        <v>46.87</v>
      </c>
      <c r="CM6" s="36">
        <f t="shared" ref="CM6:CU6" si="10">IF(CM7="",NA(),CM7)</f>
        <v>44.01</v>
      </c>
      <c r="CN6" s="36">
        <f t="shared" si="10"/>
        <v>43.48</v>
      </c>
      <c r="CO6" s="36">
        <f t="shared" si="10"/>
        <v>44.42</v>
      </c>
      <c r="CP6" s="36">
        <f t="shared" si="10"/>
        <v>49.42</v>
      </c>
      <c r="CQ6" s="36">
        <f t="shared" si="10"/>
        <v>48.36</v>
      </c>
      <c r="CR6" s="36">
        <f t="shared" si="10"/>
        <v>48.7</v>
      </c>
      <c r="CS6" s="36">
        <f t="shared" si="10"/>
        <v>46.9</v>
      </c>
      <c r="CT6" s="36">
        <f t="shared" si="10"/>
        <v>47.95</v>
      </c>
      <c r="CU6" s="36">
        <f t="shared" si="10"/>
        <v>48.26</v>
      </c>
      <c r="CV6" s="35" t="str">
        <f>IF(CV7="","",IF(CV7="-","【-】","【"&amp;SUBSTITUTE(TEXT(CV7,"#,##0.00"),"-","△")&amp;"】"))</f>
        <v>【55.95】</v>
      </c>
      <c r="CW6" s="36">
        <f>IF(CW7="",NA(),CW7)</f>
        <v>51.4</v>
      </c>
      <c r="CX6" s="36">
        <f t="shared" ref="CX6:DF6" si="11">IF(CX7="",NA(),CX7)</f>
        <v>54.01</v>
      </c>
      <c r="CY6" s="36">
        <f t="shared" si="11"/>
        <v>54.52</v>
      </c>
      <c r="CZ6" s="36">
        <f t="shared" si="11"/>
        <v>54.61</v>
      </c>
      <c r="DA6" s="36">
        <f t="shared" si="11"/>
        <v>57.54</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303445</v>
      </c>
      <c r="D7" s="38">
        <v>47</v>
      </c>
      <c r="E7" s="38">
        <v>1</v>
      </c>
      <c r="F7" s="38">
        <v>0</v>
      </c>
      <c r="G7" s="38">
        <v>0</v>
      </c>
      <c r="H7" s="38" t="s">
        <v>94</v>
      </c>
      <c r="I7" s="38" t="s">
        <v>95</v>
      </c>
      <c r="J7" s="38" t="s">
        <v>96</v>
      </c>
      <c r="K7" s="38" t="s">
        <v>97</v>
      </c>
      <c r="L7" s="38" t="s">
        <v>98</v>
      </c>
      <c r="M7" s="38" t="s">
        <v>99</v>
      </c>
      <c r="N7" s="39" t="s">
        <v>100</v>
      </c>
      <c r="O7" s="39" t="s">
        <v>101</v>
      </c>
      <c r="P7" s="39">
        <v>10.11</v>
      </c>
      <c r="Q7" s="39">
        <v>3775</v>
      </c>
      <c r="R7" s="39">
        <v>3073</v>
      </c>
      <c r="S7" s="39">
        <v>137.03</v>
      </c>
      <c r="T7" s="39">
        <v>22.43</v>
      </c>
      <c r="U7" s="39">
        <v>308</v>
      </c>
      <c r="V7" s="39">
        <v>1.25</v>
      </c>
      <c r="W7" s="39">
        <v>246.4</v>
      </c>
      <c r="X7" s="39">
        <v>79.72</v>
      </c>
      <c r="Y7" s="39">
        <v>74.040000000000006</v>
      </c>
      <c r="Z7" s="39">
        <v>58.25</v>
      </c>
      <c r="AA7" s="39">
        <v>67.62</v>
      </c>
      <c r="AB7" s="39">
        <v>63.5</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1840.22</v>
      </c>
      <c r="BF7" s="39">
        <v>1690.91</v>
      </c>
      <c r="BG7" s="39">
        <v>1546.19</v>
      </c>
      <c r="BH7" s="39">
        <v>1365.02</v>
      </c>
      <c r="BI7" s="39">
        <v>1357.3</v>
      </c>
      <c r="BJ7" s="39">
        <v>1486.62</v>
      </c>
      <c r="BK7" s="39">
        <v>1510.14</v>
      </c>
      <c r="BL7" s="39">
        <v>1595.62</v>
      </c>
      <c r="BM7" s="39">
        <v>1302.33</v>
      </c>
      <c r="BN7" s="39">
        <v>1274.21</v>
      </c>
      <c r="BO7" s="39">
        <v>1074.1400000000001</v>
      </c>
      <c r="BP7" s="39">
        <v>39.36</v>
      </c>
      <c r="BQ7" s="39">
        <v>34.56</v>
      </c>
      <c r="BR7" s="39">
        <v>30.64</v>
      </c>
      <c r="BS7" s="39">
        <v>36.29</v>
      </c>
      <c r="BT7" s="39">
        <v>32.93</v>
      </c>
      <c r="BU7" s="39">
        <v>24.39</v>
      </c>
      <c r="BV7" s="39">
        <v>22.67</v>
      </c>
      <c r="BW7" s="39">
        <v>37.92</v>
      </c>
      <c r="BX7" s="39">
        <v>40.89</v>
      </c>
      <c r="BY7" s="39">
        <v>41.25</v>
      </c>
      <c r="BZ7" s="39">
        <v>54.36</v>
      </c>
      <c r="CA7" s="39">
        <v>746.46</v>
      </c>
      <c r="CB7" s="39">
        <v>868.49</v>
      </c>
      <c r="CC7" s="39">
        <v>984.03</v>
      </c>
      <c r="CD7" s="39">
        <v>828.53</v>
      </c>
      <c r="CE7" s="39">
        <v>755.41</v>
      </c>
      <c r="CF7" s="39">
        <v>734.18</v>
      </c>
      <c r="CG7" s="39">
        <v>789.62</v>
      </c>
      <c r="CH7" s="39">
        <v>423.18</v>
      </c>
      <c r="CI7" s="39">
        <v>383.2</v>
      </c>
      <c r="CJ7" s="39">
        <v>383.25</v>
      </c>
      <c r="CK7" s="39">
        <v>296.39999999999998</v>
      </c>
      <c r="CL7" s="39">
        <v>46.87</v>
      </c>
      <c r="CM7" s="39">
        <v>44.01</v>
      </c>
      <c r="CN7" s="39">
        <v>43.48</v>
      </c>
      <c r="CO7" s="39">
        <v>44.42</v>
      </c>
      <c r="CP7" s="39">
        <v>49.42</v>
      </c>
      <c r="CQ7" s="39">
        <v>48.36</v>
      </c>
      <c r="CR7" s="39">
        <v>48.7</v>
      </c>
      <c r="CS7" s="39">
        <v>46.9</v>
      </c>
      <c r="CT7" s="39">
        <v>47.95</v>
      </c>
      <c r="CU7" s="39">
        <v>48.26</v>
      </c>
      <c r="CV7" s="39">
        <v>55.95</v>
      </c>
      <c r="CW7" s="39">
        <v>51.4</v>
      </c>
      <c r="CX7" s="39">
        <v>54.01</v>
      </c>
      <c r="CY7" s="39">
        <v>54.52</v>
      </c>
      <c r="CZ7" s="39">
        <v>54.61</v>
      </c>
      <c r="DA7" s="39">
        <v>57.54</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2020-01-23T07:17:41Z</cp:lastPrinted>
  <dcterms:created xsi:type="dcterms:W3CDTF">2019-12-05T04:38:31Z</dcterms:created>
  <dcterms:modified xsi:type="dcterms:W3CDTF">2020-01-30T05:40:59Z</dcterms:modified>
  <cp:category/>
</cp:coreProperties>
</file>