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shibao-k\Desktop\20200206Re：公営企業に係る「経営比較\"/>
    </mc:Choice>
  </mc:AlternateContent>
  <xr:revisionPtr revIDLastSave="0" documentId="13_ncr:1_{1BDC0A99-54DF-4709-9D2C-3A59D7E62B7D}" xr6:coauthVersionLast="43" xr6:coauthVersionMax="43" xr10:uidLastSave="{00000000-0000-0000-0000-000000000000}"/>
  <workbookProtection workbookAlgorithmName="SHA-512" workbookHashValue="1uPc7h4nbRK1/oqPangRgf+gE7X+c5DJujvZ/Q5wZGYNXo3gbpF+aq0eZirEW5kYygJlxmQfa10oSvgXoxXksA==" workbookSaltValue="siu+MD10jlftpTExEIZ6xw==" workbookSpinCount="100000" lockStructure="1"/>
  <bookViews>
    <workbookView xWindow="20370" yWindow="-120" windowWidth="29040" windowHeight="164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O6" i="5"/>
  <c r="I10" i="4" s="1"/>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BB8" i="4"/>
  <c r="AT8" i="4"/>
  <c r="AL8" i="4"/>
  <c r="W8" i="4"/>
  <c r="P8" i="4"/>
  <c r="I8" i="4"/>
  <c r="B6" i="4"/>
  <c r="C10" i="5" l="1"/>
  <c r="D10" i="5"/>
  <c r="E10" i="5"/>
  <c r="B10" i="5"/>
</calcChain>
</file>

<file path=xl/sharedStrings.xml><?xml version="1.0" encoding="utf-8"?>
<sst xmlns="http://schemas.openxmlformats.org/spreadsheetml/2006/main" count="225" uniqueCount="110">
  <si>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</si>
  <si>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</si>
  <si>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</si>
  <si>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</si>
  <si>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</si>
  <si>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</si>
  <si>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</si>
  <si>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</si>
  <si>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</si>
  <si>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</si>
  <si>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</si>
  <si>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</si>
  <si>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</si>
  <si>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</si>
  <si>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</si>
  <si>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</si>
  <si>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</si>
  <si>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</si>
  <si>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</si>
  <si>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</si>
  <si>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</si>
  <si>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</si>
  <si>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</si>
  <si>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</si>
  <si>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</si>
  <si>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</si>
  <si>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</si>
  <si>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</si>
  <si>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</si>
  <si>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</si>
  <si>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</si>
  <si>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</si>
  <si>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</si>
  <si>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</si>
  <si>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</si>
  <si>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</si>
  <si>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</si>
  <si>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</si>
  <si>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</si>
  <si>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</si>
  <si>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</si>
  <si>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</si>
  <si>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</si>
  <si>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</si>
  <si>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</si>
  <si>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</si>
  <si>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</si>
  <si>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</si>
  <si>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</si>
  <si>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</si>
  <si>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</si>
  <si>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</si>
  <si>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</si>
  <si>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</si>
  <si>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</si>
  <si>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</si>
  <si>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</si>
  <si>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</si>
  <si>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</si>
  <si>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</si>
  <si>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</si>
  <si>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</si>
  <si>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</si>
  <si>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</si>
  <si>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</si>
  <si>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</si>
  <si>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</si>
  <si>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</si>
  <si>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</si>
  <si>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</si>
  <si>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</si>
  <si>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</si>
  <si>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</si>
  <si>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</si>
  <si>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</si>
  <si>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</si>
  <si>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</si>
  <si>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</si>
  <si>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</si>
  <si>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</si>
  <si>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</si>
  <si>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</si>
  <si>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</si>
  <si>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</si>
  <si>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</si>
  <si>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</si>
  <si>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</si>
  <si>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</si>
  <si>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</si>
  <si>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</si>
  <si>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</si>
  <si>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</si>
  <si>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</si>
  <si>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</si>
  <si>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</si>
  <si>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</si>
  <si>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</si>
  <si>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</si>
  <si>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</si>
  <si>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</si>
  <si>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</si>
  <si>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</si>
  <si>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</si>
  <si>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</si>
  <si>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</si>
  <si>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</si>
  <si>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</si>
  <si>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管路更新率に関して、現状は国道の道路改良工事に併せて配水管の布設替工事を行っている状況である。</t>
    <rPh sb="0" eb="2">
      <t>カンロ</t>
    </rPh>
    <rPh sb="2" eb="4">
      <t>コウシン</t>
    </rPh>
    <rPh sb="4" eb="5">
      <t>リツ</t>
    </rPh>
    <rPh sb="6" eb="7">
      <t>カン</t>
    </rPh>
    <rPh sb="10" eb="12">
      <t>ゲンジョウ</t>
    </rPh>
    <rPh sb="13" eb="15">
      <t>コクドウ</t>
    </rPh>
    <rPh sb="16" eb="18">
      <t>ドウロ</t>
    </rPh>
    <rPh sb="18" eb="20">
      <t>カイリョウ</t>
    </rPh>
    <rPh sb="20" eb="22">
      <t>コウジ</t>
    </rPh>
    <rPh sb="23" eb="24">
      <t>アワ</t>
    </rPh>
    <rPh sb="26" eb="29">
      <t>ハイスイカン</t>
    </rPh>
    <rPh sb="30" eb="33">
      <t>フセツガ</t>
    </rPh>
    <rPh sb="33" eb="35">
      <t>コウジ</t>
    </rPh>
    <rPh sb="36" eb="37">
      <t>オコナ</t>
    </rPh>
    <rPh sb="41" eb="43">
      <t>ジョウキョウ</t>
    </rPh>
    <phoneticPr fontId="4"/>
  </si>
  <si>
    <t>　給水人口や水需要の減少に伴い、今後も給水収益が減少していくものと思われるので給水収益の確保と有収率の改善等を図っていく。
　また、策定済の水道ビジョンおよび経営戦略を基に、料金改定等、収入の見直し等長期的な運営計画を更に検討していく。
　また今後は、耐用年数や重要度を鑑み、管路等施設の更新および耐震化計画を進めていく。</t>
    <rPh sb="1" eb="3">
      <t>キュウスイ</t>
    </rPh>
    <rPh sb="3" eb="5">
      <t>ジンコウ</t>
    </rPh>
    <rPh sb="6" eb="7">
      <t>ミズ</t>
    </rPh>
    <rPh sb="7" eb="9">
      <t>ジュヨウ</t>
    </rPh>
    <rPh sb="10" eb="12">
      <t>ゲンショウ</t>
    </rPh>
    <rPh sb="13" eb="14">
      <t>トモナ</t>
    </rPh>
    <rPh sb="16" eb="18">
      <t>コンゴ</t>
    </rPh>
    <rPh sb="19" eb="21">
      <t>キュウスイ</t>
    </rPh>
    <rPh sb="21" eb="23">
      <t>シュウエキ</t>
    </rPh>
    <rPh sb="24" eb="26">
      <t>ゲンショウ</t>
    </rPh>
    <rPh sb="33" eb="34">
      <t>オモ</t>
    </rPh>
    <rPh sb="39" eb="41">
      <t>キュウスイ</t>
    </rPh>
    <rPh sb="41" eb="43">
      <t>シュウエキ</t>
    </rPh>
    <rPh sb="44" eb="46">
      <t>カクホ</t>
    </rPh>
    <rPh sb="47" eb="48">
      <t>ユウ</t>
    </rPh>
    <rPh sb="48" eb="50">
      <t>シュウリツ</t>
    </rPh>
    <rPh sb="51" eb="53">
      <t>カイゼン</t>
    </rPh>
    <rPh sb="53" eb="54">
      <t>ナド</t>
    </rPh>
    <rPh sb="55" eb="56">
      <t>ハカ</t>
    </rPh>
    <rPh sb="66" eb="68">
      <t>サクテイ</t>
    </rPh>
    <rPh sb="68" eb="69">
      <t>ズミ</t>
    </rPh>
    <rPh sb="70" eb="72">
      <t>スイドウ</t>
    </rPh>
    <rPh sb="79" eb="81">
      <t>ケイエイ</t>
    </rPh>
    <rPh sb="81" eb="83">
      <t>センリャク</t>
    </rPh>
    <rPh sb="84" eb="85">
      <t>モト</t>
    </rPh>
    <rPh sb="87" eb="89">
      <t>リョウキン</t>
    </rPh>
    <rPh sb="89" eb="91">
      <t>カイテイ</t>
    </rPh>
    <rPh sb="91" eb="92">
      <t>ナド</t>
    </rPh>
    <rPh sb="93" eb="95">
      <t>シュウニュウ</t>
    </rPh>
    <rPh sb="96" eb="98">
      <t>ミナオ</t>
    </rPh>
    <rPh sb="99" eb="100">
      <t>ナド</t>
    </rPh>
    <rPh sb="100" eb="103">
      <t>チョウキテキ</t>
    </rPh>
    <rPh sb="104" eb="106">
      <t>ウンエイ</t>
    </rPh>
    <rPh sb="106" eb="108">
      <t>ケイカク</t>
    </rPh>
    <rPh sb="109" eb="110">
      <t>サラ</t>
    </rPh>
    <rPh sb="111" eb="113">
      <t>ケントウ</t>
    </rPh>
    <rPh sb="122" eb="124">
      <t>コンゴ</t>
    </rPh>
    <rPh sb="126" eb="128">
      <t>タイヨウ</t>
    </rPh>
    <rPh sb="128" eb="130">
      <t>ネンスウ</t>
    </rPh>
    <rPh sb="131" eb="134">
      <t>ジュウヨウド</t>
    </rPh>
    <rPh sb="135" eb="136">
      <t>カンガ</t>
    </rPh>
    <rPh sb="138" eb="140">
      <t>カンロ</t>
    </rPh>
    <rPh sb="140" eb="141">
      <t>ナド</t>
    </rPh>
    <rPh sb="141" eb="143">
      <t>シセツ</t>
    </rPh>
    <rPh sb="144" eb="146">
      <t>コウシン</t>
    </rPh>
    <rPh sb="149" eb="152">
      <t>タイシンカ</t>
    </rPh>
    <rPh sb="152" eb="154">
      <t>ケイカク</t>
    </rPh>
    <rPh sb="155" eb="156">
      <t>スス</t>
    </rPh>
    <phoneticPr fontId="4"/>
  </si>
  <si>
    <t>[収益的収支比率]
・前年度と比較すると3.1ポイント改善が見られる。これは企業債償還額が減少したためであるが、依然として厳しい状況である。今後は給水収益の減少と管路更新事業等による企業債償還額増加が見込まれるので、一般会計からの繰入に依存しつつも給水収益の確保に努めていく。
[企業債残高対給水収益比率]
・減少傾向にあるが、更新が必要な施設が増加することが見込まれるので、今後は増加が見込まれる。
[料金回収率]
・前年度と比較すると6.95ポイント減少している。これは給水人口減少と水需要の減少による給水収益が大幅に減少したことと、給水原価が増加したためである。今後も給水収益の減少が見込まれるため、料金回収率の向上を図っていく。
[給水原価]
・前年度同様類似団体と比較して大幅に上回っている。これは災害対策事業を行ったことなどにより、総費用が増加したためである。
[施設利用率]
前年度と比較すると、2.33ポイント減少している。これは水需要減少等による配水量の減少によるものと思われる。今後も更なる人口減少と高齢化により、利用率の減少が見込まれる。
[有収率]
・現状類似団体の平均を8.11ポイント下回っている。今後は老朽管の更新や漏水調査による修繕をより一層進め、有収率の向上に努めていく。　</t>
    <rPh sb="1" eb="4">
      <t>シュウエキテキ</t>
    </rPh>
    <rPh sb="4" eb="6">
      <t>シュウシ</t>
    </rPh>
    <rPh sb="6" eb="8">
      <t>ヒリツ</t>
    </rPh>
    <rPh sb="11" eb="14">
      <t>ゼンネンド</t>
    </rPh>
    <rPh sb="15" eb="17">
      <t>ヒカク</t>
    </rPh>
    <rPh sb="27" eb="29">
      <t>カイゼン</t>
    </rPh>
    <rPh sb="30" eb="31">
      <t>ミ</t>
    </rPh>
    <rPh sb="38" eb="41">
      <t>キギョウサイ</t>
    </rPh>
    <rPh sb="41" eb="44">
      <t>ショウカンガク</t>
    </rPh>
    <rPh sb="45" eb="47">
      <t>ゲンショウ</t>
    </rPh>
    <rPh sb="56" eb="58">
      <t>イゼン</t>
    </rPh>
    <rPh sb="61" eb="62">
      <t>キビ</t>
    </rPh>
    <rPh sb="64" eb="66">
      <t>ジョウキョウ</t>
    </rPh>
    <rPh sb="70" eb="72">
      <t>コンゴ</t>
    </rPh>
    <rPh sb="73" eb="75">
      <t>キュウスイ</t>
    </rPh>
    <rPh sb="75" eb="77">
      <t>シュウエキ</t>
    </rPh>
    <rPh sb="78" eb="80">
      <t>ゲンショウ</t>
    </rPh>
    <rPh sb="81" eb="83">
      <t>カンロ</t>
    </rPh>
    <rPh sb="83" eb="85">
      <t>コウシン</t>
    </rPh>
    <rPh sb="85" eb="87">
      <t>ジギョウ</t>
    </rPh>
    <rPh sb="87" eb="88">
      <t>ナド</t>
    </rPh>
    <rPh sb="91" eb="94">
      <t>キギョウサイ</t>
    </rPh>
    <rPh sb="94" eb="97">
      <t>ショウカンガク</t>
    </rPh>
    <rPh sb="97" eb="99">
      <t>ゾウカ</t>
    </rPh>
    <rPh sb="100" eb="102">
      <t>ミコ</t>
    </rPh>
    <rPh sb="108" eb="112">
      <t>イッパンカイケイ</t>
    </rPh>
    <rPh sb="115" eb="117">
      <t>クリイレ</t>
    </rPh>
    <rPh sb="118" eb="120">
      <t>イゾン</t>
    </rPh>
    <rPh sb="124" eb="126">
      <t>キュウスイ</t>
    </rPh>
    <rPh sb="126" eb="128">
      <t>シュウエキ</t>
    </rPh>
    <rPh sb="129" eb="131">
      <t>カクホ</t>
    </rPh>
    <rPh sb="132" eb="133">
      <t>ツト</t>
    </rPh>
    <rPh sb="140" eb="143">
      <t>キギョウサイ</t>
    </rPh>
    <rPh sb="143" eb="145">
      <t>ザンダカ</t>
    </rPh>
    <rPh sb="145" eb="146">
      <t>タイ</t>
    </rPh>
    <rPh sb="146" eb="148">
      <t>キュウスイ</t>
    </rPh>
    <rPh sb="148" eb="150">
      <t>シュウエキ</t>
    </rPh>
    <rPh sb="150" eb="152">
      <t>ヒリツ</t>
    </rPh>
    <rPh sb="155" eb="157">
      <t>ゲンショウ</t>
    </rPh>
    <rPh sb="157" eb="159">
      <t>ケイコウ</t>
    </rPh>
    <rPh sb="164" eb="166">
      <t>コウシン</t>
    </rPh>
    <rPh sb="167" eb="169">
      <t>ヒツヨウ</t>
    </rPh>
    <rPh sb="170" eb="172">
      <t>シセツ</t>
    </rPh>
    <rPh sb="173" eb="175">
      <t>ゾウカ</t>
    </rPh>
    <rPh sb="180" eb="182">
      <t>ミコ</t>
    </rPh>
    <rPh sb="188" eb="190">
      <t>コンゴ</t>
    </rPh>
    <rPh sb="191" eb="193">
      <t>ゾウカ</t>
    </rPh>
    <rPh sb="194" eb="196">
      <t>ミコ</t>
    </rPh>
    <rPh sb="202" eb="204">
      <t>リョウキン</t>
    </rPh>
    <rPh sb="204" eb="207">
      <t>カイシュウリツ</t>
    </rPh>
    <rPh sb="210" eb="213">
      <t>ゼンネンド</t>
    </rPh>
    <rPh sb="214" eb="216">
      <t>ヒカク</t>
    </rPh>
    <rPh sb="227" eb="229">
      <t>ゲンショウ</t>
    </rPh>
    <rPh sb="237" eb="239">
      <t>キュウスイ</t>
    </rPh>
    <rPh sb="239" eb="241">
      <t>ジンコウ</t>
    </rPh>
    <rPh sb="241" eb="243">
      <t>ゲンショウ</t>
    </rPh>
    <rPh sb="244" eb="245">
      <t>ミズ</t>
    </rPh>
    <rPh sb="245" eb="247">
      <t>ジュヨウ</t>
    </rPh>
    <rPh sb="248" eb="250">
      <t>ゲンショウ</t>
    </rPh>
    <rPh sb="253" eb="255">
      <t>キュウスイ</t>
    </rPh>
    <rPh sb="255" eb="257">
      <t>シュウエキ</t>
    </rPh>
    <rPh sb="258" eb="260">
      <t>オオハバ</t>
    </rPh>
    <rPh sb="261" eb="263">
      <t>ゲンショウ</t>
    </rPh>
    <rPh sb="269" eb="273">
      <t>キュウスイゲンカ</t>
    </rPh>
    <rPh sb="274" eb="276">
      <t>ゾウカ</t>
    </rPh>
    <rPh sb="284" eb="286">
      <t>コンゴ</t>
    </rPh>
    <rPh sb="287" eb="289">
      <t>キュウスイ</t>
    </rPh>
    <rPh sb="289" eb="291">
      <t>シュウエキ</t>
    </rPh>
    <rPh sb="292" eb="294">
      <t>ゲンショウ</t>
    </rPh>
    <rPh sb="295" eb="297">
      <t>ミコ</t>
    </rPh>
    <rPh sb="303" eb="305">
      <t>リョウキン</t>
    </rPh>
    <rPh sb="305" eb="308">
      <t>カイシュウリツ</t>
    </rPh>
    <rPh sb="309" eb="311">
      <t>コウジョウ</t>
    </rPh>
    <rPh sb="312" eb="313">
      <t>ハカ</t>
    </rPh>
    <rPh sb="320" eb="322">
      <t>キュウスイ</t>
    </rPh>
    <rPh sb="322" eb="324">
      <t>ゲンカ</t>
    </rPh>
    <rPh sb="327" eb="330">
      <t>ゼンネンド</t>
    </rPh>
    <rPh sb="330" eb="332">
      <t>ドウヨウ</t>
    </rPh>
    <rPh sb="332" eb="336">
      <t>ルイジダンタイ</t>
    </rPh>
    <rPh sb="337" eb="339">
      <t>ヒカク</t>
    </rPh>
    <rPh sb="341" eb="343">
      <t>オオハバ</t>
    </rPh>
    <rPh sb="344" eb="346">
      <t>ウワマワ</t>
    </rPh>
    <rPh sb="354" eb="356">
      <t>サイガイ</t>
    </rPh>
    <rPh sb="356" eb="358">
      <t>タイサク</t>
    </rPh>
    <rPh sb="358" eb="360">
      <t>ジギョウ</t>
    </rPh>
    <rPh sb="361" eb="362">
      <t>オコナ</t>
    </rPh>
    <rPh sb="372" eb="375">
      <t>ソウヒヨウ</t>
    </rPh>
    <rPh sb="376" eb="378">
      <t>ゾウカ</t>
    </rPh>
    <rPh sb="388" eb="390">
      <t>シセツ</t>
    </rPh>
    <rPh sb="390" eb="393">
      <t>リヨウリツ</t>
    </rPh>
    <rPh sb="395" eb="398">
      <t>ゼンネンド</t>
    </rPh>
    <rPh sb="399" eb="401">
      <t>ヒカク</t>
    </rPh>
    <rPh sb="413" eb="415">
      <t>ゲンショウ</t>
    </rPh>
    <rPh sb="423" eb="424">
      <t>ミズ</t>
    </rPh>
    <rPh sb="424" eb="426">
      <t>ジュヨウ</t>
    </rPh>
    <rPh sb="426" eb="428">
      <t>ゲンショウ</t>
    </rPh>
    <rPh sb="428" eb="429">
      <t>ナド</t>
    </rPh>
    <rPh sb="482" eb="483">
      <t>ユウ</t>
    </rPh>
    <rPh sb="483" eb="485">
      <t>シュウリツ</t>
    </rPh>
    <rPh sb="488" eb="490">
      <t>ゲンジョウ</t>
    </rPh>
    <rPh sb="490" eb="492">
      <t>ルイジ</t>
    </rPh>
    <rPh sb="492" eb="494">
      <t>ダンタイ</t>
    </rPh>
    <rPh sb="495" eb="497">
      <t>ヘイキン</t>
    </rPh>
    <rPh sb="506" eb="508">
      <t>シタマワ</t>
    </rPh>
    <rPh sb="513" eb="51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</si>
</sst>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0.14000000000000001</c:v>
                </c:pt>
                <c:pt idx="1">
                  <c:v>0.01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06B-4CB5-8282-257E803042C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906B-4CB5-8282-257E803042C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65.31</c:v>
                </c:pt>
                <c:pt idx="1">
                  <c:v>67.290000000000006</c:v>
                </c:pt>
                <c:pt idx="2">
                  <c:v>63.97</c:v>
                </c:pt>
                <c:pt idx="3">
                  <c:v>65.819999999999993</c:v>
                </c:pt>
                <c:pt idx="4">
                  <c:v>63.49</c:v>
                </c:pt>
              </c:numCache>
            </c:numRef>
          </c:val>
          <c:extLst>
            <c:ext xmlns:c16="http://schemas.microsoft.com/office/drawing/2014/chart" uri="{C3380CC4-5D6E-409C-BE32-E72D297353CC}">
              <c16:uniqueId val="{00000000-6AC6-4DAA-A8E8-D87AD4CF7A4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6AC6-4DAA-A8E8-D87AD4CF7A4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71.239999999999995</c:v>
                </c:pt>
                <c:pt idx="1">
                  <c:v>67.05</c:v>
                </c:pt>
                <c:pt idx="2">
                  <c:v>69.849999999999994</c:v>
                </c:pt>
                <c:pt idx="3">
                  <c:v>67.37</c:v>
                </c:pt>
                <c:pt idx="4">
                  <c:v>64.959999999999994</c:v>
                </c:pt>
              </c:numCache>
            </c:numRef>
          </c:val>
          <c:extLst>
            <c:ext xmlns:c16="http://schemas.microsoft.com/office/drawing/2014/chart" uri="{C3380CC4-5D6E-409C-BE32-E72D297353CC}">
              <c16:uniqueId val="{00000000-385C-4F15-A876-3D9B89D38E8F}"/>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385C-4F15-A876-3D9B89D38E8F}"/>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76.22</c:v>
                </c:pt>
                <c:pt idx="1">
                  <c:v>74.489999999999995</c:v>
                </c:pt>
                <c:pt idx="2">
                  <c:v>78.260000000000005</c:v>
                </c:pt>
                <c:pt idx="3">
                  <c:v>79.790000000000006</c:v>
                </c:pt>
                <c:pt idx="4">
                  <c:v>82.89</c:v>
                </c:pt>
              </c:numCache>
            </c:numRef>
          </c:val>
          <c:extLst>
            <c:ext xmlns:c16="http://schemas.microsoft.com/office/drawing/2014/chart" uri="{C3380CC4-5D6E-409C-BE32-E72D297353CC}">
              <c16:uniqueId val="{00000000-B695-4C86-9578-277144FB7E3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B695-4C86-9578-277144FB7E3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96-4393-AE39-961CF9175C2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96-4393-AE39-961CF9175C2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EE-475A-B9AA-3BCD72CD65F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EE-475A-B9AA-3BCD72CD65F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30-4C49-9BB1-D2168727494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30-4C49-9BB1-D2168727494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E6-4BBC-ADFC-00EDF67574AA}"/>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E6-4BBC-ADFC-00EDF67574AA}"/>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800.96</c:v>
                </c:pt>
                <c:pt idx="1">
                  <c:v>732.78</c:v>
                </c:pt>
                <c:pt idx="2">
                  <c:v>660.03</c:v>
                </c:pt>
                <c:pt idx="3">
                  <c:v>591.41999999999996</c:v>
                </c:pt>
                <c:pt idx="4">
                  <c:v>546.38</c:v>
                </c:pt>
              </c:numCache>
            </c:numRef>
          </c:val>
          <c:extLst>
            <c:ext xmlns:c16="http://schemas.microsoft.com/office/drawing/2014/chart" uri="{C3380CC4-5D6E-409C-BE32-E72D297353CC}">
              <c16:uniqueId val="{00000000-FCB0-4610-A724-ABC6C08B889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FCB0-4610-A724-ABC6C08B889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50.75</c:v>
                </c:pt>
                <c:pt idx="1">
                  <c:v>46.37</c:v>
                </c:pt>
                <c:pt idx="2">
                  <c:v>50.85</c:v>
                </c:pt>
                <c:pt idx="3">
                  <c:v>53.21</c:v>
                </c:pt>
                <c:pt idx="4">
                  <c:v>46.26</c:v>
                </c:pt>
              </c:numCache>
            </c:numRef>
          </c:val>
          <c:extLst>
            <c:ext xmlns:c16="http://schemas.microsoft.com/office/drawing/2014/chart" uri="{C3380CC4-5D6E-409C-BE32-E72D297353CC}">
              <c16:uniqueId val="{00000000-31B9-413F-B466-3DDA7812706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31B9-413F-B466-3DDA7812706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378.88</c:v>
                </c:pt>
                <c:pt idx="1">
                  <c:v>416.33</c:v>
                </c:pt>
                <c:pt idx="2">
                  <c:v>378.69</c:v>
                </c:pt>
                <c:pt idx="3">
                  <c:v>359.52</c:v>
                </c:pt>
                <c:pt idx="4">
                  <c:v>425.25</c:v>
                </c:pt>
              </c:numCache>
            </c:numRef>
          </c:val>
          <c:extLst>
            <c:ext xmlns:c16="http://schemas.microsoft.com/office/drawing/2014/chart" uri="{C3380CC4-5D6E-409C-BE32-E72D297353CC}">
              <c16:uniqueId val="{00000000-3F7A-4903-A0C5-9F4242AE638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3F7A-4903-A0C5-9F4242AE638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13"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和歌山県　紀美野町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2"/>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水道事業</v>
      </c>
      <c r="J8" s="78"/>
      <c r="K8" s="78"/>
      <c r="L8" s="78"/>
      <c r="M8" s="78"/>
      <c r="N8" s="78"/>
      <c r="O8" s="78"/>
      <c r="P8" s="78" t="str">
        <f>データ!$K$6</f>
        <v>簡易水道事業</v>
      </c>
      <c r="Q8" s="78"/>
      <c r="R8" s="78"/>
      <c r="S8" s="78"/>
      <c r="T8" s="78"/>
      <c r="U8" s="78"/>
      <c r="V8" s="78"/>
      <c r="W8" s="78" t="str">
        <f>データ!$L$6</f>
        <v>D3</v>
      </c>
      <c r="X8" s="78"/>
      <c r="Y8" s="78"/>
      <c r="Z8" s="78"/>
      <c r="AA8" s="78"/>
      <c r="AB8" s="78"/>
      <c r="AC8" s="78"/>
      <c r="AD8" s="78" t="str">
        <f>データ!$M$6</f>
        <v>非設置</v>
      </c>
      <c r="AE8" s="78"/>
      <c r="AF8" s="78"/>
      <c r="AG8" s="78"/>
      <c r="AH8" s="78"/>
      <c r="AI8" s="78"/>
      <c r="AJ8" s="78"/>
      <c r="AK8" s="2"/>
      <c r="AL8" s="72">
        <f>データ!$R$6</f>
        <v>8914</v>
      </c>
      <c r="AM8" s="72"/>
      <c r="AN8" s="72"/>
      <c r="AO8" s="72"/>
      <c r="AP8" s="72"/>
      <c r="AQ8" s="72"/>
      <c r="AR8" s="72"/>
      <c r="AS8" s="72"/>
      <c r="AT8" s="71">
        <f>データ!$S$6</f>
        <v>128.34</v>
      </c>
      <c r="AU8" s="71"/>
      <c r="AV8" s="71"/>
      <c r="AW8" s="71"/>
      <c r="AX8" s="71"/>
      <c r="AY8" s="71"/>
      <c r="AZ8" s="71"/>
      <c r="BA8" s="71"/>
      <c r="BB8" s="71">
        <f>データ!$T$6</f>
        <v>69.459999999999994</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2"/>
      <c r="AE9" s="2"/>
      <c r="AF9" s="2"/>
      <c r="AG9" s="2"/>
      <c r="AH9" s="3"/>
      <c r="AI9" s="2"/>
      <c r="AJ9" s="2"/>
      <c r="AK9" s="2"/>
      <c r="AL9" s="77" t="s">
        <v>16</v>
      </c>
      <c r="AM9" s="77"/>
      <c r="AN9" s="77"/>
      <c r="AO9" s="77"/>
      <c r="AP9" s="77"/>
      <c r="AQ9" s="77"/>
      <c r="AR9" s="77"/>
      <c r="AS9" s="77"/>
      <c r="AT9" s="77" t="s">
        <v>17</v>
      </c>
      <c r="AU9" s="77"/>
      <c r="AV9" s="77"/>
      <c r="AW9" s="77"/>
      <c r="AX9" s="77"/>
      <c r="AY9" s="77"/>
      <c r="AZ9" s="77"/>
      <c r="BA9" s="77"/>
      <c r="BB9" s="77" t="s">
        <v>18</v>
      </c>
      <c r="BC9" s="77"/>
      <c r="BD9" s="77"/>
      <c r="BE9" s="77"/>
      <c r="BF9" s="77"/>
      <c r="BG9" s="77"/>
      <c r="BH9" s="77"/>
      <c r="BI9" s="77"/>
      <c r="BJ9" s="3"/>
      <c r="BK9" s="3"/>
      <c r="BL9" s="69" t="s">
        <v>19</v>
      </c>
      <c r="BM9" s="70"/>
      <c r="BN9" s="10" t="s">
        <v>20</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43.5</v>
      </c>
      <c r="Q10" s="71"/>
      <c r="R10" s="71"/>
      <c r="S10" s="71"/>
      <c r="T10" s="71"/>
      <c r="U10" s="71"/>
      <c r="V10" s="71"/>
      <c r="W10" s="72">
        <f>データ!$Q$6</f>
        <v>3218</v>
      </c>
      <c r="X10" s="72"/>
      <c r="Y10" s="72"/>
      <c r="Z10" s="72"/>
      <c r="AA10" s="72"/>
      <c r="AB10" s="72"/>
      <c r="AC10" s="72"/>
      <c r="AD10" s="2"/>
      <c r="AE10" s="2"/>
      <c r="AF10" s="2"/>
      <c r="AG10" s="2"/>
      <c r="AH10" s="2"/>
      <c r="AI10" s="2"/>
      <c r="AJ10" s="2"/>
      <c r="AK10" s="2"/>
      <c r="AL10" s="72">
        <f>データ!$U$6</f>
        <v>3850</v>
      </c>
      <c r="AM10" s="72"/>
      <c r="AN10" s="72"/>
      <c r="AO10" s="72"/>
      <c r="AP10" s="72"/>
      <c r="AQ10" s="72"/>
      <c r="AR10" s="72"/>
      <c r="AS10" s="72"/>
      <c r="AT10" s="71">
        <f>データ!$V$6</f>
        <v>21.32</v>
      </c>
      <c r="AU10" s="71"/>
      <c r="AV10" s="71"/>
      <c r="AW10" s="71"/>
      <c r="AX10" s="71"/>
      <c r="AY10" s="71"/>
      <c r="AZ10" s="71"/>
      <c r="BA10" s="71"/>
      <c r="BB10" s="71">
        <f>データ!$W$6</f>
        <v>180.58</v>
      </c>
      <c r="BC10" s="71"/>
      <c r="BD10" s="71"/>
      <c r="BE10" s="71"/>
      <c r="BF10" s="71"/>
      <c r="BG10" s="71"/>
      <c r="BH10" s="71"/>
      <c r="BI10" s="71"/>
      <c r="BJ10" s="2"/>
      <c r="BK10" s="2"/>
      <c r="BL10" s="73" t="s">
        <v>21</v>
      </c>
      <c r="BM10" s="7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109</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107</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108</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WGoFsGP8YLC35IOVY+jAkiLNRHI/pnd6tFl1GtQ7cByQ0jBrCQ9SiKLtbamdF83sOFCCYHRbRm5CqCcpVBRD9w==" saltValue="KDEAXClDoDrlaVKHbOCzC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82" t="s">
        <v>51</v>
      </c>
      <c r="I3" s="83"/>
      <c r="J3" s="83"/>
      <c r="K3" s="83"/>
      <c r="L3" s="83"/>
      <c r="M3" s="83"/>
      <c r="N3" s="83"/>
      <c r="O3" s="83"/>
      <c r="P3" s="83"/>
      <c r="Q3" s="83"/>
      <c r="R3" s="83"/>
      <c r="S3" s="83"/>
      <c r="T3" s="83"/>
      <c r="U3" s="83"/>
      <c r="V3" s="83"/>
      <c r="W3" s="84"/>
      <c r="X3" s="88" t="s">
        <v>52</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2018</v>
      </c>
      <c r="C6" s="34">
        <f t="shared" ref="C6:W6" si="3">C7</f>
        <v>303046</v>
      </c>
      <c r="D6" s="34">
        <f t="shared" si="3"/>
        <v>47</v>
      </c>
      <c r="E6" s="34">
        <f t="shared" si="3"/>
        <v>1</v>
      </c>
      <c r="F6" s="34">
        <f t="shared" si="3"/>
        <v>0</v>
      </c>
      <c r="G6" s="34">
        <f t="shared" si="3"/>
        <v>0</v>
      </c>
      <c r="H6" s="34" t="str">
        <f t="shared" si="3"/>
        <v>和歌山県　紀美野町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43.5</v>
      </c>
      <c r="Q6" s="35">
        <f t="shared" si="3"/>
        <v>3218</v>
      </c>
      <c r="R6" s="35">
        <f t="shared" si="3"/>
        <v>8914</v>
      </c>
      <c r="S6" s="35">
        <f t="shared" si="3"/>
        <v>128.34</v>
      </c>
      <c r="T6" s="35">
        <f t="shared" si="3"/>
        <v>69.459999999999994</v>
      </c>
      <c r="U6" s="35">
        <f t="shared" si="3"/>
        <v>3850</v>
      </c>
      <c r="V6" s="35">
        <f t="shared" si="3"/>
        <v>21.32</v>
      </c>
      <c r="W6" s="35">
        <f t="shared" si="3"/>
        <v>180.58</v>
      </c>
      <c r="X6" s="36">
        <f>IF(X7="",NA(),X7)</f>
        <v>76.22</v>
      </c>
      <c r="Y6" s="36">
        <f t="shared" ref="Y6:AG6" si="4">IF(Y7="",NA(),Y7)</f>
        <v>74.489999999999995</v>
      </c>
      <c r="Z6" s="36">
        <f t="shared" si="4"/>
        <v>78.260000000000005</v>
      </c>
      <c r="AA6" s="36">
        <f t="shared" si="4"/>
        <v>79.790000000000006</v>
      </c>
      <c r="AB6" s="36">
        <f t="shared" si="4"/>
        <v>82.89</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800.96</v>
      </c>
      <c r="BF6" s="36">
        <f t="shared" ref="BF6:BN6" si="7">IF(BF7="",NA(),BF7)</f>
        <v>732.78</v>
      </c>
      <c r="BG6" s="36">
        <f t="shared" si="7"/>
        <v>660.03</v>
      </c>
      <c r="BH6" s="36">
        <f t="shared" si="7"/>
        <v>591.41999999999996</v>
      </c>
      <c r="BI6" s="36">
        <f t="shared" si="7"/>
        <v>546.38</v>
      </c>
      <c r="BJ6" s="36">
        <f t="shared" si="7"/>
        <v>1125.69</v>
      </c>
      <c r="BK6" s="36">
        <f t="shared" si="7"/>
        <v>1134.67</v>
      </c>
      <c r="BL6" s="36">
        <f t="shared" si="7"/>
        <v>1144.79</v>
      </c>
      <c r="BM6" s="36">
        <f t="shared" si="7"/>
        <v>1061.58</v>
      </c>
      <c r="BN6" s="36">
        <f t="shared" si="7"/>
        <v>1007.7</v>
      </c>
      <c r="BO6" s="35" t="str">
        <f>IF(BO7="","",IF(BO7="-","【-】","【"&amp;SUBSTITUTE(TEXT(BO7,"#,##0.00"),"-","△")&amp;"】"))</f>
        <v>【1,074.14】</v>
      </c>
      <c r="BP6" s="36">
        <f>IF(BP7="",NA(),BP7)</f>
        <v>50.75</v>
      </c>
      <c r="BQ6" s="36">
        <f t="shared" ref="BQ6:BY6" si="8">IF(BQ7="",NA(),BQ7)</f>
        <v>46.37</v>
      </c>
      <c r="BR6" s="36">
        <f t="shared" si="8"/>
        <v>50.85</v>
      </c>
      <c r="BS6" s="36">
        <f t="shared" si="8"/>
        <v>53.21</v>
      </c>
      <c r="BT6" s="36">
        <f t="shared" si="8"/>
        <v>46.26</v>
      </c>
      <c r="BU6" s="36">
        <f t="shared" si="8"/>
        <v>46.48</v>
      </c>
      <c r="BV6" s="36">
        <f t="shared" si="8"/>
        <v>40.6</v>
      </c>
      <c r="BW6" s="36">
        <f t="shared" si="8"/>
        <v>56.04</v>
      </c>
      <c r="BX6" s="36">
        <f t="shared" si="8"/>
        <v>58.52</v>
      </c>
      <c r="BY6" s="36">
        <f t="shared" si="8"/>
        <v>59.22</v>
      </c>
      <c r="BZ6" s="35" t="str">
        <f>IF(BZ7="","",IF(BZ7="-","【-】","【"&amp;SUBSTITUTE(TEXT(BZ7,"#,##0.00"),"-","△")&amp;"】"))</f>
        <v>【54.36】</v>
      </c>
      <c r="CA6" s="36">
        <f>IF(CA7="",NA(),CA7)</f>
        <v>378.88</v>
      </c>
      <c r="CB6" s="36">
        <f t="shared" ref="CB6:CJ6" si="9">IF(CB7="",NA(),CB7)</f>
        <v>416.33</v>
      </c>
      <c r="CC6" s="36">
        <f t="shared" si="9"/>
        <v>378.69</v>
      </c>
      <c r="CD6" s="36">
        <f t="shared" si="9"/>
        <v>359.52</v>
      </c>
      <c r="CE6" s="36">
        <f t="shared" si="9"/>
        <v>425.25</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65.31</v>
      </c>
      <c r="CM6" s="36">
        <f t="shared" ref="CM6:CU6" si="10">IF(CM7="",NA(),CM7)</f>
        <v>67.290000000000006</v>
      </c>
      <c r="CN6" s="36">
        <f t="shared" si="10"/>
        <v>63.97</v>
      </c>
      <c r="CO6" s="36">
        <f t="shared" si="10"/>
        <v>65.819999999999993</v>
      </c>
      <c r="CP6" s="36">
        <f t="shared" si="10"/>
        <v>63.49</v>
      </c>
      <c r="CQ6" s="36">
        <f t="shared" si="10"/>
        <v>57.43</v>
      </c>
      <c r="CR6" s="36">
        <f t="shared" si="10"/>
        <v>57.29</v>
      </c>
      <c r="CS6" s="36">
        <f t="shared" si="10"/>
        <v>55.9</v>
      </c>
      <c r="CT6" s="36">
        <f t="shared" si="10"/>
        <v>57.3</v>
      </c>
      <c r="CU6" s="36">
        <f t="shared" si="10"/>
        <v>56.76</v>
      </c>
      <c r="CV6" s="35" t="str">
        <f>IF(CV7="","",IF(CV7="-","【-】","【"&amp;SUBSTITUTE(TEXT(CV7,"#,##0.00"),"-","△")&amp;"】"))</f>
        <v>【55.95】</v>
      </c>
      <c r="CW6" s="36">
        <f>IF(CW7="",NA(),CW7)</f>
        <v>71.239999999999995</v>
      </c>
      <c r="CX6" s="36">
        <f t="shared" ref="CX6:DF6" si="11">IF(CX7="",NA(),CX7)</f>
        <v>67.05</v>
      </c>
      <c r="CY6" s="36">
        <f t="shared" si="11"/>
        <v>69.849999999999994</v>
      </c>
      <c r="CZ6" s="36">
        <f t="shared" si="11"/>
        <v>67.37</v>
      </c>
      <c r="DA6" s="36">
        <f t="shared" si="11"/>
        <v>64.959999999999994</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0.14000000000000001</v>
      </c>
      <c r="EE6" s="36">
        <f t="shared" ref="EE6:EM6" si="14">IF(EE7="",NA(),EE7)</f>
        <v>0.01</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303046</v>
      </c>
      <c r="D7" s="38">
        <v>47</v>
      </c>
      <c r="E7" s="38">
        <v>1</v>
      </c>
      <c r="F7" s="38">
        <v>0</v>
      </c>
      <c r="G7" s="38">
        <v>0</v>
      </c>
      <c r="H7" s="38" t="s">
        <v>94</v>
      </c>
      <c r="I7" s="38" t="s">
        <v>95</v>
      </c>
      <c r="J7" s="38" t="s">
        <v>96</v>
      </c>
      <c r="K7" s="38" t="s">
        <v>97</v>
      </c>
      <c r="L7" s="38" t="s">
        <v>98</v>
      </c>
      <c r="M7" s="38" t="s">
        <v>99</v>
      </c>
      <c r="N7" s="39" t="s">
        <v>100</v>
      </c>
      <c r="O7" s="39" t="s">
        <v>101</v>
      </c>
      <c r="P7" s="39">
        <v>43.5</v>
      </c>
      <c r="Q7" s="39">
        <v>3218</v>
      </c>
      <c r="R7" s="39">
        <v>8914</v>
      </c>
      <c r="S7" s="39">
        <v>128.34</v>
      </c>
      <c r="T7" s="39">
        <v>69.459999999999994</v>
      </c>
      <c r="U7" s="39">
        <v>3850</v>
      </c>
      <c r="V7" s="39">
        <v>21.32</v>
      </c>
      <c r="W7" s="39">
        <v>180.58</v>
      </c>
      <c r="X7" s="39">
        <v>76.22</v>
      </c>
      <c r="Y7" s="39">
        <v>74.489999999999995</v>
      </c>
      <c r="Z7" s="39">
        <v>78.260000000000005</v>
      </c>
      <c r="AA7" s="39">
        <v>79.790000000000006</v>
      </c>
      <c r="AB7" s="39">
        <v>82.89</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800.96</v>
      </c>
      <c r="BF7" s="39">
        <v>732.78</v>
      </c>
      <c r="BG7" s="39">
        <v>660.03</v>
      </c>
      <c r="BH7" s="39">
        <v>591.41999999999996</v>
      </c>
      <c r="BI7" s="39">
        <v>546.38</v>
      </c>
      <c r="BJ7" s="39">
        <v>1125.69</v>
      </c>
      <c r="BK7" s="39">
        <v>1134.67</v>
      </c>
      <c r="BL7" s="39">
        <v>1144.79</v>
      </c>
      <c r="BM7" s="39">
        <v>1061.58</v>
      </c>
      <c r="BN7" s="39">
        <v>1007.7</v>
      </c>
      <c r="BO7" s="39">
        <v>1074.1400000000001</v>
      </c>
      <c r="BP7" s="39">
        <v>50.75</v>
      </c>
      <c r="BQ7" s="39">
        <v>46.37</v>
      </c>
      <c r="BR7" s="39">
        <v>50.85</v>
      </c>
      <c r="BS7" s="39">
        <v>53.21</v>
      </c>
      <c r="BT7" s="39">
        <v>46.26</v>
      </c>
      <c r="BU7" s="39">
        <v>46.48</v>
      </c>
      <c r="BV7" s="39">
        <v>40.6</v>
      </c>
      <c r="BW7" s="39">
        <v>56.04</v>
      </c>
      <c r="BX7" s="39">
        <v>58.52</v>
      </c>
      <c r="BY7" s="39">
        <v>59.22</v>
      </c>
      <c r="BZ7" s="39">
        <v>54.36</v>
      </c>
      <c r="CA7" s="39">
        <v>378.88</v>
      </c>
      <c r="CB7" s="39">
        <v>416.33</v>
      </c>
      <c r="CC7" s="39">
        <v>378.69</v>
      </c>
      <c r="CD7" s="39">
        <v>359.52</v>
      </c>
      <c r="CE7" s="39">
        <v>425.25</v>
      </c>
      <c r="CF7" s="39">
        <v>376.61</v>
      </c>
      <c r="CG7" s="39">
        <v>440.03</v>
      </c>
      <c r="CH7" s="39">
        <v>304.35000000000002</v>
      </c>
      <c r="CI7" s="39">
        <v>296.3</v>
      </c>
      <c r="CJ7" s="39">
        <v>292.89999999999998</v>
      </c>
      <c r="CK7" s="39">
        <v>296.39999999999998</v>
      </c>
      <c r="CL7" s="39">
        <v>65.31</v>
      </c>
      <c r="CM7" s="39">
        <v>67.290000000000006</v>
      </c>
      <c r="CN7" s="39">
        <v>63.97</v>
      </c>
      <c r="CO7" s="39">
        <v>65.819999999999993</v>
      </c>
      <c r="CP7" s="39">
        <v>63.49</v>
      </c>
      <c r="CQ7" s="39">
        <v>57.43</v>
      </c>
      <c r="CR7" s="39">
        <v>57.29</v>
      </c>
      <c r="CS7" s="39">
        <v>55.9</v>
      </c>
      <c r="CT7" s="39">
        <v>57.3</v>
      </c>
      <c r="CU7" s="39">
        <v>56.76</v>
      </c>
      <c r="CV7" s="39">
        <v>55.95</v>
      </c>
      <c r="CW7" s="39">
        <v>71.239999999999995</v>
      </c>
      <c r="CX7" s="39">
        <v>67.05</v>
      </c>
      <c r="CY7" s="39">
        <v>69.849999999999994</v>
      </c>
      <c r="CZ7" s="39">
        <v>67.37</v>
      </c>
      <c r="DA7" s="39">
        <v>64.959999999999994</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0.14000000000000001</v>
      </c>
      <c r="EE7" s="39">
        <v>0.01</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2020-02-06T08:14:05Z</cp:lastPrinted>
  <dcterms:created xsi:type="dcterms:W3CDTF">2019-12-05T04:38:28Z</dcterms:created>
  <dcterms:modified xsi:type="dcterms:W3CDTF">2020-02-06T08:14:29Z</dcterms:modified>
  <cp:category/>
</cp:coreProperties>
</file>