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02_決算統計\R6年度\04 各種調査\11_財政状況資料集\03_市町村→県\"/>
    </mc:Choice>
  </mc:AlternateContent>
  <bookViews>
    <workbookView xWindow="-120" yWindow="-120" windowWidth="29040" windowHeight="15840" tabRatio="87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基金残高に係る経年分析" sheetId="8" r:id="rId12"/>
    <sheet name="将来負担比率（分子）の構造" sheetId="7"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8" i="10" l="1"/>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C38" i="10"/>
  <c r="CO37" i="10"/>
  <c r="AM37" i="10"/>
  <c r="C37" i="10"/>
  <c r="AM36" i="10"/>
  <c r="CO35" i="10"/>
  <c r="CO36" i="10" s="1"/>
  <c r="BW34" i="10"/>
  <c r="BW35" i="10" s="1"/>
  <c r="C34" i="10"/>
  <c r="BW36" i="10" l="1"/>
  <c r="BW37" i="10" s="1"/>
  <c r="BW38" i="10" s="1"/>
  <c r="BW39" i="10" s="1"/>
  <c r="BW40" i="10" s="1"/>
  <c r="BW41" i="10" s="1"/>
  <c r="BW42" i="10" s="1"/>
  <c r="BW43" i="10" s="1"/>
  <c r="CO34" i="10"/>
  <c r="C35" i="10"/>
  <c r="C36"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E36" i="10" s="1"/>
  <c r="BE37" i="10" s="1"/>
  <c r="BE38" i="10" s="1"/>
</calcChain>
</file>

<file path=xl/sharedStrings.xml><?xml version="1.0" encoding="utf-8"?>
<sst xmlns="http://schemas.openxmlformats.org/spreadsheetml/2006/main" count="1118" uniqueCount="590">
  <si>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</si>
  <si>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</si>
  <si>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</si>
  <si>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</si>
  <si>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</si>
  <si>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</si>
  <si>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</si>
  <si>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</si>
  <si>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</si>
  <si>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</si>
  <si>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</si>
  <si>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</si>
  <si>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</si>
  <si>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</si>
  <si>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</si>
  <si>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</si>
  <si>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</si>
  <si>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</si>
  <si>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</si>
  <si>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</si>
  <si>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</si>
  <si>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</si>
  <si>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</si>
  <si>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</si>
  <si>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</si>
  <si>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</si>
  <si>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</si>
  <si>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</si>
  <si>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</si>
  <si>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</si>
  <si>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</si>
  <si>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</si>
  <si>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</si>
  <si>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</si>
  <si>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</si>
  <si>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</si>
  <si>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</si>
  <si>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</si>
  <si>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</si>
  <si>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</si>
  <si>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</si>
  <si>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</si>
  <si>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</si>
  <si>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</si>
  <si>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</si>
  <si>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</si>
  <si>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</si>
  <si>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</si>
  <si>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</si>
  <si>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</si>
  <si>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</si>
  <si>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</si>
  <si>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</si>
  <si>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</si>
  <si>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</si>
  <si>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</si>
  <si>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</si>
  <si>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</si>
  <si>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</si>
  <si>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</si>
  <si>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</si>
  <si>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</si>
  <si>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</si>
  <si>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</si>
  <si>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</si>
  <si>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</si>
  <si>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</si>
  <si>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</si>
  <si>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</si>
  <si>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</si>
  <si>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</si>
  <si>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</si>
  <si>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</si>
  <si>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</si>
  <si>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</si>
  <si>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</si>
  <si>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</si>
  <si>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</si>
  <si>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</si>
  <si>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</si>
  <si>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</si>
  <si>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</si>
  <si>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</si>
  <si>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</si>
  <si>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</si>
  <si>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</si>
  <si>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</si>
  <si>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</si>
  <si>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</si>
  <si>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</si>
  <si>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</si>
  <si>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</si>
  <si>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</si>
  <si>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</si>
  <si>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田辺市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</si>
  <si>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</si>
  <si>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</si>
  <si>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</si>
  <si>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</si>
  <si>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</si>
  <si>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</si>
  <si>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</si>
  <si>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</si>
  <si>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</si>
  <si>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</si>
  <si>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</si>
  <si>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</si>
  <si>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</si>
  <si>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</si>
  <si>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</si>
  <si>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</si>
  <si>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</si>
  <si>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</si>
  <si>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</si>
  <si>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</si>
  <si>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</si>
  <si>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</si>
  <si>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</si>
  <si>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</si>
  <si>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</si>
  <si>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</si>
  <si>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</si>
  <si>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</si>
  <si>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</si>
  <si>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</si>
  <si>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</si>
  <si>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</si>
  <si>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</si>
  <si>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</si>
  <si>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</si>
  <si>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</si>
  <si>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</si>
  <si>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</si>
  <si>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</si>
  <si>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</si>
  <si>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</si>
  <si>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</si>
  <si>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</si>
  <si>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</si>
  <si>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</si>
  <si>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</si>
  <si>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</si>
  <si>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</si>
  <si>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</si>
  <si>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</si>
  <si>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</si>
  <si>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</si>
  <si>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</si>
  <si>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</si>
  <si>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</si>
  <si>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</si>
  <si>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</si>
  <si>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</si>
  <si>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</si>
  <si>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</si>
  <si>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</si>
  <si>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</si>
  <si>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</si>
  <si>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</si>
  <si>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</si>
  <si>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</si>
  <si>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</si>
  <si>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</si>
  <si>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</si>
  <si>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</si>
  <si>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</si>
  <si>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</si>
  <si>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</si>
  <si>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</si>
  <si>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</si>
  <si>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</si>
  <si>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</si>
  <si>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</si>
  <si>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</si>
  <si>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</si>
  <si>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</si>
  <si>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</si>
  <si>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</si>
  <si>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</si>
  <si>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</si>
  <si>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</si>
  <si>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</si>
  <si>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</si>
  <si>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</si>
  <si>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</si>
  <si>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</si>
  <si>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</si>
  <si>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</si>
  <si>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</si>
  <si>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</si>
  <si>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</si>
  <si>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</si>
  <si>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</si>
  <si>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</si>
  <si>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</si>
  <si>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</si>
  <si>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</si>
  <si>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</si>
  <si>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</si>
  <si>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</si>
  <si>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</si>
  <si>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</si>
  <si>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</si>
  <si>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和歌山県田辺市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</si>
  <si>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</si>
  <si>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</si>
  <si>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</si>
  <si>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</si>
  <si>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</si>
  <si>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</si>
  <si>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</si>
  <si>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</si>
  <si>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</si>
  <si>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</si>
  <si>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</si>
  <si>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</si>
  <si>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</si>
  <si>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</si>
  <si>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</si>
  <si>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</si>
  <si>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</si>
  <si>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</si>
  <si>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</si>
  <si>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</si>
  <si>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</si>
  <si>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</si>
  <si>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</si>
  <si>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</si>
  <si>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</si>
  <si>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</si>
  <si>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</si>
  <si>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</si>
  <si>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</si>
  <si>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</si>
  <si>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</si>
  <si>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</si>
  <si>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</si>
  <si>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</si>
  <si>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</si>
  <si>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</si>
  <si>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</si>
  <si>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</si>
  <si>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</si>
  <si>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</si>
  <si>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</si>
  <si>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</si>
  <si>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</si>
  <si>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</si>
  <si>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</si>
  <si>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</si>
  <si>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</si>
  <si>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</si>
  <si>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</si>
  <si>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</si>
  <si>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</si>
  <si>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</si>
  <si>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</si>
  <si>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</si>
  <si>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</si>
  <si>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</si>
  <si>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</si>
  <si>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</si>
  <si>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</si>
  <si>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</si>
  <si>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</si>
  <si>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</si>
  <si>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</si>
  <si>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</si>
  <si>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</si>
  <si>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</si>
  <si>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</si>
  <si>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</si>
  <si>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</si>
  <si>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</si>
  <si>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</si>
  <si>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</si>
  <si>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</si>
  <si>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</si>
  <si>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</si>
  <si>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</si>
  <si>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</si>
  <si>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</si>
  <si>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</si>
  <si>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</si>
  <si>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</si>
  <si>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</si>
  <si>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</si>
  <si>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</si>
  <si>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</si>
  <si>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</si>
  <si>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</si>
  <si>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</si>
  <si>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</si>
  <si>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</si>
  <si>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</si>
  <si>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</si>
  <si>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</si>
  <si>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</si>
  <si>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</si>
  <si>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</si>
  <si>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</si>
  <si>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</si>
  <si>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</si>
  <si>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</si>
  <si>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</si>
  <si>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</si>
  <si>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</si>
  <si>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</si>
  <si>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</si>
  <si>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</si>
  <si>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</si>
  <si>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</si>
  <si>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</si>
  <si>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</si>
  <si>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</si>
  <si>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</si>
  <si>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</si>
  <si>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</si>
  <si>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</si>
  <si>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</si>
  <si>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</si>
  <si>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</si>
  <si>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</si>
  <si>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</si>
  <si>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</si>
  <si>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</si>
  <si>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</si>
  <si>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</si>
  <si>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</si>
  <si>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</si>
  <si>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</si>
  <si>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</si>
  <si>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</si>
  <si>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</si>
  <si>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</si>
  <si>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</si>
  <si>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</si>
  <si>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</si>
  <si>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</si>
  <si>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</si>
  <si>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</si>
  <si>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</si>
  <si>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</si>
  <si>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</si>
  <si>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</si>
  <si>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</si>
  <si>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</si>
  <si>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</si>
  <si>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</si>
  <si>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</si>
  <si>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</si>
  <si>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</si>
  <si>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</si>
  <si>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</si>
  <si>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和歌山県田辺市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</si>
  <si>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</si>
  <si>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</si>
  <si>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</si>
  <si>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</si>
  <si>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</si>
  <si>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</si>
  <si>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</si>
  <si>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</si>
  <si>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</si>
  <si>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</si>
  <si>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</si>
  <si>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</si>
  <si>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</si>
  <si>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</si>
  <si>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</si>
  <si>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</si>
  <si>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</si>
  <si>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</si>
  <si>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</si>
  <si>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</si>
  <si>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</si>
  <si>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木材加工事業特別会計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</si>
  <si>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</si>
  <si>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</si>
  <si>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</si>
  <si>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</si>
  <si>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</si>
  <si>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</si>
  <si>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</si>
  <si>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</si>
  <si>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</si>
  <si>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</si>
  <si>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</si>
  <si>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</si>
  <si>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</si>
  <si>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</si>
  <si>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</si>
  <si>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</si>
  <si>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</si>
  <si>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</si>
  <si>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</si>
  <si>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</si>
  <si>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特定環境保全公共下水道事業会計</t>
    <phoneticPr fontId="5"/>
  </si>
  <si>
    <t>農業集落排水事業特別会計</t>
    <phoneticPr fontId="5"/>
  </si>
  <si>
    <t>法非適用企業</t>
    <phoneticPr fontId="5"/>
  </si>
  <si>
    <t>林業集落排水事業特別会計</t>
    <phoneticPr fontId="5"/>
  </si>
  <si>
    <t>漁業集落排水事業特別会計</t>
    <phoneticPr fontId="5"/>
  </si>
  <si>
    <t>戸別排水処理事業特別会計</t>
    <phoneticPr fontId="5"/>
  </si>
  <si>
    <t>分譲宅地造成事業特別会計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</si>
  <si>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</si>
  <si>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</si>
  <si>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</si>
  <si>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</si>
  <si>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</si>
  <si>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</si>
  <si>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</si>
  <si>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</si>
  <si>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</si>
  <si>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</si>
  <si>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</si>
  <si>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</si>
  <si>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</si>
  <si>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</si>
  <si>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</si>
  <si>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</si>
  <si>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</si>
  <si>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</si>
  <si>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</si>
  <si>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</si>
  <si>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</si>
  <si>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</si>
  <si>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</si>
  <si>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</si>
  <si>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</si>
  <si>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</si>
  <si>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</si>
  <si>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</si>
  <si>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</si>
  <si>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</si>
  <si>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</si>
  <si>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</si>
  <si>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</si>
  <si>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</si>
  <si>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</si>
  <si>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</si>
  <si>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</si>
  <si>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</si>
  <si>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</si>
  <si>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</si>
  <si>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</si>
  <si>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</si>
  <si>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</si>
  <si>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</si>
  <si>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</si>
  <si>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</si>
  <si>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</si>
  <si>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</si>
  <si>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</si>
  <si>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</si>
  <si>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</si>
  <si>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</si>
  <si>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</si>
  <si>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</si>
  <si>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</si>
  <si>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</si>
  <si>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</si>
  <si>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</si>
  <si>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</si>
  <si>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</si>
  <si>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</si>
  <si>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</si>
  <si>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</si>
  <si>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</si>
  <si>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</si>
  <si>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</si>
  <si>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</si>
  <si>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</si>
  <si>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</si>
  <si>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</si>
  <si>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</si>
  <si>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</si>
  <si>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</si>
  <si>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</si>
  <si>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</si>
  <si>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</si>
  <si>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</si>
  <si>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</si>
  <si>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</si>
  <si>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</si>
  <si>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</si>
  <si>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</si>
  <si>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</si>
  <si>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</si>
  <si>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</si>
  <si>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</si>
  <si>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</si>
  <si>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</si>
  <si>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</si>
  <si>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</si>
  <si>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</si>
  <si>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</si>
  <si>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</si>
  <si>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</si>
  <si>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</si>
  <si>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</si>
  <si>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</si>
  <si>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</si>
  <si>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</si>
  <si>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</si>
  <si>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</si>
  <si>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</si>
  <si>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</si>
  <si>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</si>
  <si>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</si>
  <si>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</si>
  <si>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</si>
  <si>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</si>
  <si>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</si>
  <si>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</si>
  <si>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</si>
  <si>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</si>
  <si>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</si>
  <si>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</si>
  <si>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</si>
  <si>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</si>
  <si>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</si>
  <si>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</si>
  <si>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</si>
  <si>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</si>
  <si>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</si>
  <si>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</si>
  <si>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</si>
  <si>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</si>
  <si>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</si>
  <si>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</si>
  <si>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</si>
  <si>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</si>
  <si>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</si>
  <si>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</si>
  <si>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</si>
  <si>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</si>
  <si>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</si>
  <si>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</si>
  <si>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</si>
  <si>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0.89</t>
  </si>
  <si>
    <t>駐車場事業特別会計</t>
  </si>
  <si>
    <t>▲ 1.28</t>
  </si>
  <si>
    <t>▲ 1.26</t>
  </si>
  <si>
    <t>▲ 1.23</t>
  </si>
  <si>
    <t>▲ 1.17</t>
  </si>
  <si>
    <t>木材加工事業特別会計</t>
  </si>
  <si>
    <t>▲ 0.16</t>
  </si>
  <si>
    <t>▲ 0.00</t>
  </si>
  <si>
    <t>水道事業会計</t>
  </si>
  <si>
    <t>一般会計</t>
  </si>
  <si>
    <t>介護保険特別会計</t>
  </si>
  <si>
    <t>分譲宅地造成事業特別会計</t>
  </si>
  <si>
    <t>国民健康保険事業特別会計（事業勘定）</t>
  </si>
  <si>
    <t>後期高齢者医療特別会計</t>
  </si>
  <si>
    <t>その他会計（赤字）</t>
  </si>
  <si>
    <t>▲ 2.05</t>
  </si>
  <si>
    <t>▲ 1.95</t>
  </si>
  <si>
    <t>その他会計（黒字）</t>
  </si>
  <si>
    <t>R01</t>
    <phoneticPr fontId="5"/>
  </si>
  <si>
    <t>R02</t>
    <phoneticPr fontId="5"/>
  </si>
  <si>
    <t>R03</t>
    <phoneticPr fontId="5"/>
  </si>
  <si>
    <t>R04</t>
    <phoneticPr fontId="5"/>
  </si>
  <si>
    <t>R05</t>
    <phoneticPr fontId="5"/>
  </si>
  <si>
    <t>田辺市土地開発公社</t>
    <rPh sb="0" eb="3">
      <t>タナベシ</t>
    </rPh>
    <rPh sb="3" eb="5">
      <t>トチ</t>
    </rPh>
    <rPh sb="5" eb="7">
      <t>カイハツ</t>
    </rPh>
    <rPh sb="7" eb="9">
      <t>コウシャ</t>
    </rPh>
    <phoneticPr fontId="20"/>
  </si>
  <si>
    <t>公立紀南病院組合</t>
  </si>
  <si>
    <t>紀南地方老人福祉施設組合（普通会計）</t>
  </si>
  <si>
    <t>紀南地方老人福祉施設組合（公営企業会計）</t>
  </si>
  <si>
    <t>和歌山県市町村総合事務組合</t>
  </si>
  <si>
    <t>和歌山地方税回収機構</t>
  </si>
  <si>
    <t>田辺周辺広域市町村圏組合</t>
  </si>
  <si>
    <t>紀南地方児童福祉施設組合</t>
  </si>
  <si>
    <t>紀南学園事務組合</t>
  </si>
  <si>
    <t>和歌山県後期高齢者医療広域連合（普通会計）</t>
  </si>
  <si>
    <t>和歌山県後期高齢者医療広域連合（特別会計）</t>
  </si>
  <si>
    <t>上大中清掃施設組合</t>
  </si>
  <si>
    <t>田辺市周辺衛生施設組合</t>
  </si>
  <si>
    <t>富田川衛生施設組合</t>
  </si>
  <si>
    <t>紀南環境衛生施設事務組合</t>
  </si>
  <si>
    <t>富田川治水組合</t>
  </si>
  <si>
    <t>紀南環境広域施設組合</t>
    <rPh sb="0" eb="2">
      <t>キナン</t>
    </rPh>
    <rPh sb="2" eb="4">
      <t>カンキョウ</t>
    </rPh>
    <rPh sb="4" eb="6">
      <t>コウイキ</t>
    </rPh>
    <rPh sb="6" eb="8">
      <t>シセツ</t>
    </rPh>
    <rPh sb="8" eb="10">
      <t>クミアイ</t>
    </rPh>
    <phoneticPr fontId="20"/>
  </si>
  <si>
    <t>-</t>
    <phoneticPr fontId="2"/>
  </si>
  <si>
    <t>法適用企業</t>
    <rPh sb="0" eb="1">
      <t>ホウ</t>
    </rPh>
    <rPh sb="1" eb="3">
      <t>テキヨウ</t>
    </rPh>
    <rPh sb="3" eb="5">
      <t>キギョウ</t>
    </rPh>
    <phoneticPr fontId="2"/>
  </si>
  <si>
    <t>（一財）龍神村開発公社</t>
    <rPh sb="1" eb="2">
      <t>イチ</t>
    </rPh>
    <rPh sb="2" eb="3">
      <t>ザイ</t>
    </rPh>
    <rPh sb="4" eb="6">
      <t>リュウジン</t>
    </rPh>
    <rPh sb="6" eb="7">
      <t>ムラ</t>
    </rPh>
    <rPh sb="7" eb="9">
      <t>カイハツ</t>
    </rPh>
    <rPh sb="9" eb="11">
      <t>コウシャ</t>
    </rPh>
    <phoneticPr fontId="20"/>
  </si>
  <si>
    <t>（有）龍神温泉元湯</t>
    <rPh sb="1" eb="2">
      <t>ユウ</t>
    </rPh>
    <rPh sb="3" eb="5">
      <t>リュウジン</t>
    </rPh>
    <rPh sb="5" eb="7">
      <t>オンセン</t>
    </rPh>
    <rPh sb="7" eb="8">
      <t>モト</t>
    </rPh>
    <rPh sb="8" eb="9">
      <t>ユ</t>
    </rPh>
    <phoneticPr fontId="20"/>
  </si>
  <si>
    <t>-</t>
    <phoneticPr fontId="2"/>
  </si>
  <si>
    <t>地域振興基金</t>
    <rPh sb="0" eb="2">
      <t>チイキ</t>
    </rPh>
    <rPh sb="2" eb="4">
      <t>シンコウ</t>
    </rPh>
    <rPh sb="4" eb="6">
      <t>キキン</t>
    </rPh>
    <phoneticPr fontId="5"/>
  </si>
  <si>
    <t>三四六総合運動公園整備事業基金</t>
    <rPh sb="0" eb="1">
      <t>サン</t>
    </rPh>
    <rPh sb="1" eb="3">
      <t>ヨンロク</t>
    </rPh>
    <rPh sb="3" eb="5">
      <t>ソウゴウ</t>
    </rPh>
    <rPh sb="5" eb="7">
      <t>ウンドウ</t>
    </rPh>
    <rPh sb="7" eb="9">
      <t>コウエン</t>
    </rPh>
    <rPh sb="9" eb="11">
      <t>セイビ</t>
    </rPh>
    <rPh sb="11" eb="13">
      <t>ジギョウ</t>
    </rPh>
    <rPh sb="13" eb="15">
      <t>キキン</t>
    </rPh>
    <phoneticPr fontId="2"/>
  </si>
  <si>
    <t>地域福祉基金</t>
    <rPh sb="0" eb="2">
      <t>チイキ</t>
    </rPh>
    <rPh sb="2" eb="4">
      <t>フクシ</t>
    </rPh>
    <rPh sb="4" eb="6">
      <t>キキン</t>
    </rPh>
    <phoneticPr fontId="2"/>
  </si>
  <si>
    <t>山村活性化基金</t>
    <rPh sb="0" eb="2">
      <t>サンソン</t>
    </rPh>
    <rPh sb="2" eb="5">
      <t>カッセイカ</t>
    </rPh>
    <rPh sb="5" eb="7">
      <t>キキン</t>
    </rPh>
    <phoneticPr fontId="2"/>
  </si>
  <si>
    <t>共同作業場基金</t>
    <rPh sb="0" eb="2">
      <t>キョウドウ</t>
    </rPh>
    <rPh sb="2" eb="4">
      <t>サギョウ</t>
    </rPh>
    <rPh sb="4" eb="5">
      <t>ジョウ</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</si>
</sst>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3598-4BCC-8F9D-3AA8FB6728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73090</c:v>
                </c:pt>
                <c:pt idx="1">
                  <c:v>109194</c:v>
                </c:pt>
                <c:pt idx="2">
                  <c:v>81076</c:v>
                </c:pt>
                <c:pt idx="3">
                  <c:v>62392</c:v>
                </c:pt>
                <c:pt idx="4">
                  <c:v>175933</c:v>
                </c:pt>
              </c:numCache>
            </c:numRef>
          </c:val>
          <c:smooth val="0"/>
          <c:extLst>
            <c:ext xmlns:c16="http://schemas.microsoft.com/office/drawing/2014/chart" uri="{C3380CC4-5D6E-409C-BE32-E72D297353CC}">
              <c16:uniqueId val="{00000001-3598-4BCC-8F9D-3AA8FB6728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5.22</c:v>
                </c:pt>
                <c:pt idx="1">
                  <c:v>6.95</c:v>
                </c:pt>
                <c:pt idx="2">
                  <c:v>9.4700000000000006</c:v>
                </c:pt>
                <c:pt idx="3">
                  <c:v>8.76</c:v>
                </c:pt>
                <c:pt idx="4">
                  <c:v>7.54</c:v>
                </c:pt>
              </c:numCache>
            </c:numRef>
          </c:val>
          <c:extLst>
            <c:ext xmlns:c16="http://schemas.microsoft.com/office/drawing/2014/chart" uri="{C3380CC4-5D6E-409C-BE32-E72D297353CC}">
              <c16:uniqueId val="{00000000-678D-42D8-BF86-3FA57B8166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15.19</c:v>
                </c:pt>
                <c:pt idx="1">
                  <c:v>14.8</c:v>
                </c:pt>
                <c:pt idx="2">
                  <c:v>16.52</c:v>
                </c:pt>
                <c:pt idx="3">
                  <c:v>16.899999999999999</c:v>
                </c:pt>
                <c:pt idx="4">
                  <c:v>17.09</c:v>
                </c:pt>
              </c:numCache>
            </c:numRef>
          </c:val>
          <c:extLst>
            <c:ext xmlns:c16="http://schemas.microsoft.com/office/drawing/2014/chart" uri="{C3380CC4-5D6E-409C-BE32-E72D297353CC}">
              <c16:uniqueId val="{00000001-678D-42D8-BF86-3FA57B8166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0.08</c:v>
                </c:pt>
                <c:pt idx="1">
                  <c:v>1.86</c:v>
                </c:pt>
                <c:pt idx="2">
                  <c:v>4.7</c:v>
                </c:pt>
                <c:pt idx="3">
                  <c:v>-0.89</c:v>
                </c:pt>
                <c:pt idx="4">
                  <c:v>0.98</c:v>
                </c:pt>
              </c:numCache>
            </c:numRef>
          </c:val>
          <c:smooth val="0"/>
          <c:extLst>
            <c:ext xmlns:c16="http://schemas.microsoft.com/office/drawing/2014/chart" uri="{C3380CC4-5D6E-409C-BE32-E72D297353CC}">
              <c16:uniqueId val="{00000002-678D-42D8-BF86-3FA57B8166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0-17E7-40C8-91C9-DDD532F185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2.0499999999999998</c:v>
                </c:pt>
                <c:pt idx="1">
                  <c:v>#N/A</c:v>
                </c:pt>
                <c:pt idx="2">
                  <c:v>1.95</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17E7-40C8-91C9-DDD532F1851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2-17E7-40C8-91C9-DDD532F18515}"/>
            </c:ext>
          </c:extLst>
        </c:ser>
        <c:ser>
          <c:idx val="3"/>
          <c:order val="3"/>
          <c:tx>
            <c:strRef>
              <c:f>データシート!$A$30</c:f>
              <c:strCache>
                <c:ptCount val="1"/>
                <c:pt idx="0">
                  <c:v>国民健康保険事業特別会計（事業勘定）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1.18</c:v>
                </c:pt>
                <c:pt idx="2">
                  <c:v>#N/A</c:v>
                </c:pt>
                <c:pt idx="3">
                  <c:v>1.51</c:v>
                </c:pt>
                <c:pt idx="4">
                  <c:v>#N/A</c:v>
                </c:pt>
                <c:pt idx="5">
                  <c:v>1.1599999999999999</c:v>
                </c:pt>
                <c:pt idx="6">
                  <c:v>#N/A</c:v>
                </c:pt>
                <c:pt idx="7">
                  <c:v>0.49</c:v>
                </c:pt>
                <c:pt idx="8">
                  <c:v>#N/A</c:v>
                </c:pt>
                <c:pt idx="9">
                  <c:v>0.27</c:v>
                </c:pt>
              </c:numCache>
            </c:numRef>
          </c:val>
          <c:extLst>
            <c:ext xmlns:c16="http://schemas.microsoft.com/office/drawing/2014/chart" uri="{C3380CC4-5D6E-409C-BE32-E72D297353CC}">
              <c16:uniqueId val="{00000003-17E7-40C8-91C9-DDD532F18515}"/>
            </c:ext>
          </c:extLst>
        </c:ser>
        <c:ser>
          <c:idx val="4"/>
          <c:order val="4"/>
          <c:tx>
            <c:strRef>
              <c:f>データシート!$A$31</c:f>
              <c:strCache>
                <c:ptCount val="1"/>
                <c:pt idx="0">
                  <c:v>分譲宅地造成事業特別会計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0.64</c:v>
                </c:pt>
                <c:pt idx="2">
                  <c:v>#N/A</c:v>
                </c:pt>
                <c:pt idx="3">
                  <c:v>0.62</c:v>
                </c:pt>
                <c:pt idx="4">
                  <c:v>#N/A</c:v>
                </c:pt>
                <c:pt idx="5">
                  <c:v>0.61</c:v>
                </c:pt>
                <c:pt idx="6">
                  <c:v>#N/A</c:v>
                </c:pt>
                <c:pt idx="7">
                  <c:v>0.62</c:v>
                </c:pt>
                <c:pt idx="8">
                  <c:v>#N/A</c:v>
                </c:pt>
                <c:pt idx="9">
                  <c:v>0.63</c:v>
                </c:pt>
              </c:numCache>
            </c:numRef>
          </c:val>
          <c:extLst>
            <c:ext xmlns:c16="http://schemas.microsoft.com/office/drawing/2014/chart" uri="{C3380CC4-5D6E-409C-BE32-E72D297353CC}">
              <c16:uniqueId val="{00000004-17E7-40C8-91C9-DDD532F1851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0.63</c:v>
                </c:pt>
                <c:pt idx="2">
                  <c:v>#N/A</c:v>
                </c:pt>
                <c:pt idx="3">
                  <c:v>0.68</c:v>
                </c:pt>
                <c:pt idx="4">
                  <c:v>#N/A</c:v>
                </c:pt>
                <c:pt idx="5">
                  <c:v>0.73</c:v>
                </c:pt>
                <c:pt idx="6">
                  <c:v>#N/A</c:v>
                </c:pt>
                <c:pt idx="7">
                  <c:v>1.3</c:v>
                </c:pt>
                <c:pt idx="8">
                  <c:v>#N/A</c:v>
                </c:pt>
                <c:pt idx="9">
                  <c:v>1.66</c:v>
                </c:pt>
              </c:numCache>
            </c:numRef>
          </c:val>
          <c:extLst>
            <c:ext xmlns:c16="http://schemas.microsoft.com/office/drawing/2014/chart" uri="{C3380CC4-5D6E-409C-BE32-E72D297353CC}">
              <c16:uniqueId val="{00000005-17E7-40C8-91C9-DDD532F1851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7.25</c:v>
                </c:pt>
                <c:pt idx="2">
                  <c:v>#N/A</c:v>
                </c:pt>
                <c:pt idx="3">
                  <c:v>8.8699999999999992</c:v>
                </c:pt>
                <c:pt idx="4">
                  <c:v>#N/A</c:v>
                </c:pt>
                <c:pt idx="5">
                  <c:v>9.36</c:v>
                </c:pt>
                <c:pt idx="6">
                  <c:v>#N/A</c:v>
                </c:pt>
                <c:pt idx="7">
                  <c:v>8.92</c:v>
                </c:pt>
                <c:pt idx="8">
                  <c:v>#N/A</c:v>
                </c:pt>
                <c:pt idx="9">
                  <c:v>7.54</c:v>
                </c:pt>
              </c:numCache>
            </c:numRef>
          </c:val>
          <c:extLst>
            <c:ext xmlns:c16="http://schemas.microsoft.com/office/drawing/2014/chart" uri="{C3380CC4-5D6E-409C-BE32-E72D297353CC}">
              <c16:uniqueId val="{00000006-17E7-40C8-91C9-DDD532F1851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10.98</c:v>
                </c:pt>
                <c:pt idx="2">
                  <c:v>#N/A</c:v>
                </c:pt>
                <c:pt idx="3">
                  <c:v>11.18</c:v>
                </c:pt>
                <c:pt idx="4">
                  <c:v>#N/A</c:v>
                </c:pt>
                <c:pt idx="5">
                  <c:v>12.19</c:v>
                </c:pt>
                <c:pt idx="6">
                  <c:v>#N/A</c:v>
                </c:pt>
                <c:pt idx="7">
                  <c:v>12.62</c:v>
                </c:pt>
                <c:pt idx="8">
                  <c:v>#N/A</c:v>
                </c:pt>
                <c:pt idx="9">
                  <c:v>12.83</c:v>
                </c:pt>
              </c:numCache>
            </c:numRef>
          </c:val>
          <c:extLst>
            <c:ext xmlns:c16="http://schemas.microsoft.com/office/drawing/2014/chart" uri="{C3380CC4-5D6E-409C-BE32-E72D297353CC}">
              <c16:uniqueId val="{00000007-17E7-40C8-91C9-DDD532F18515}"/>
            </c:ext>
          </c:extLst>
        </c:ser>
        <c:ser>
          <c:idx val="8"/>
          <c:order val="8"/>
          <c:tx>
            <c:strRef>
              <c:f>データシート!$A$35</c:f>
              <c:strCache>
                <c:ptCount val="1"/>
                <c:pt idx="0">
                  <c:v>木材加工事業特別会計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0.02</c:v>
                </c:pt>
                <c:pt idx="2">
                  <c:v>#N/A</c:v>
                </c:pt>
                <c:pt idx="3">
                  <c:v>0.02</c:v>
                </c:pt>
                <c:pt idx="4">
                  <c:v>#N/A</c:v>
                </c:pt>
                <c:pt idx="5">
                  <c:v>0.1</c:v>
                </c:pt>
                <c:pt idx="6">
                  <c:v>0.16</c:v>
                </c:pt>
                <c:pt idx="7">
                  <c:v>#N/A</c:v>
                </c:pt>
                <c:pt idx="8">
                  <c:v>#N/A</c:v>
                </c:pt>
                <c:pt idx="9">
                  <c:v>0</c:v>
                </c:pt>
              </c:numCache>
            </c:numRef>
          </c:val>
          <c:extLst>
            <c:ext xmlns:c16="http://schemas.microsoft.com/office/drawing/2014/chart" uri="{C3380CC4-5D6E-409C-BE32-E72D297353CC}">
              <c16:uniqueId val="{00000008-17E7-40C8-91C9-DDD532F18515}"/>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1.28</c:v>
                </c:pt>
                <c:pt idx="1">
                  <c:v>#N/A</c:v>
                </c:pt>
                <c:pt idx="2">
                  <c:v>1.26</c:v>
                </c:pt>
                <c:pt idx="3">
                  <c:v>#N/A</c:v>
                </c:pt>
                <c:pt idx="4">
                  <c:v>1.23</c:v>
                </c:pt>
                <c:pt idx="5">
                  <c:v>#N/A</c:v>
                </c:pt>
                <c:pt idx="6">
                  <c:v>1.23</c:v>
                </c:pt>
                <c:pt idx="7">
                  <c:v>#N/A</c:v>
                </c:pt>
                <c:pt idx="8">
                  <c:v>1.17</c:v>
                </c:pt>
                <c:pt idx="9">
                  <c:v>#N/A</c:v>
                </c:pt>
              </c:numCache>
            </c:numRef>
          </c:val>
          <c:extLst>
            <c:ext xmlns:c16="http://schemas.microsoft.com/office/drawing/2014/chart" uri="{C3380CC4-5D6E-409C-BE32-E72D297353CC}">
              <c16:uniqueId val="{00000009-17E7-40C8-91C9-DDD532F185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4970</c:v>
                </c:pt>
                <c:pt idx="5">
                  <c:v>4992</c:v>
                </c:pt>
                <c:pt idx="8">
                  <c:v>4742</c:v>
                </c:pt>
                <c:pt idx="11">
                  <c:v>4749</c:v>
                </c:pt>
                <c:pt idx="14">
                  <c:v>4467</c:v>
                </c:pt>
              </c:numCache>
            </c:numRef>
          </c:val>
          <c:extLst>
            <c:ext xmlns:c16="http://schemas.microsoft.com/office/drawing/2014/chart" uri="{C3380CC4-5D6E-409C-BE32-E72D297353CC}">
              <c16:uniqueId val="{00000000-C6B4-4576-AFF0-D22ED64AF0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B4-4576-AFF0-D22ED64AF0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7</c:v>
                </c:pt>
                <c:pt idx="6">
                  <c:v>6</c:v>
                </c:pt>
                <c:pt idx="9">
                  <c:v>6</c:v>
                </c:pt>
                <c:pt idx="12">
                  <c:v>5</c:v>
                </c:pt>
              </c:numCache>
            </c:numRef>
          </c:val>
          <c:extLst>
            <c:ext xmlns:c16="http://schemas.microsoft.com/office/drawing/2014/chart" uri="{C3380CC4-5D6E-409C-BE32-E72D297353CC}">
              <c16:uniqueId val="{00000002-C6B4-4576-AFF0-D22ED64AF0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423</c:v>
                </c:pt>
                <c:pt idx="3">
                  <c:v>417</c:v>
                </c:pt>
                <c:pt idx="6">
                  <c:v>439</c:v>
                </c:pt>
                <c:pt idx="9">
                  <c:v>448</c:v>
                </c:pt>
                <c:pt idx="12">
                  <c:v>457</c:v>
                </c:pt>
              </c:numCache>
            </c:numRef>
          </c:val>
          <c:extLst>
            <c:ext xmlns:c16="http://schemas.microsoft.com/office/drawing/2014/chart" uri="{C3380CC4-5D6E-409C-BE32-E72D297353CC}">
              <c16:uniqueId val="{00000003-C6B4-4576-AFF0-D22ED64AF0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581</c:v>
                </c:pt>
                <c:pt idx="3">
                  <c:v>580</c:v>
                </c:pt>
                <c:pt idx="6">
                  <c:v>605</c:v>
                </c:pt>
                <c:pt idx="9">
                  <c:v>597</c:v>
                </c:pt>
                <c:pt idx="12">
                  <c:v>606</c:v>
                </c:pt>
              </c:numCache>
            </c:numRef>
          </c:val>
          <c:extLst>
            <c:ext xmlns:c16="http://schemas.microsoft.com/office/drawing/2014/chart" uri="{C3380CC4-5D6E-409C-BE32-E72D297353CC}">
              <c16:uniqueId val="{00000004-C6B4-4576-AFF0-D22ED64AF0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B4-4576-AFF0-D22ED64AF0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B4-4576-AFF0-D22ED64AF0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5755</c:v>
                </c:pt>
                <c:pt idx="3">
                  <c:v>5664</c:v>
                </c:pt>
                <c:pt idx="6">
                  <c:v>5271</c:v>
                </c:pt>
                <c:pt idx="9">
                  <c:v>5373</c:v>
                </c:pt>
                <c:pt idx="12">
                  <c:v>5085</c:v>
                </c:pt>
              </c:numCache>
            </c:numRef>
          </c:val>
          <c:extLst>
            <c:ext xmlns:c16="http://schemas.microsoft.com/office/drawing/2014/chart" uri="{C3380CC4-5D6E-409C-BE32-E72D297353CC}">
              <c16:uniqueId val="{00000007-C6B4-4576-AFF0-D22ED64AF0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1796</c:v>
                </c:pt>
                <c:pt idx="2">
                  <c:v>#N/A</c:v>
                </c:pt>
                <c:pt idx="3">
                  <c:v>#N/A</c:v>
                </c:pt>
                <c:pt idx="4">
                  <c:v>1676</c:v>
                </c:pt>
                <c:pt idx="5">
                  <c:v>#N/A</c:v>
                </c:pt>
                <c:pt idx="6">
                  <c:v>#N/A</c:v>
                </c:pt>
                <c:pt idx="7">
                  <c:v>1579</c:v>
                </c:pt>
                <c:pt idx="8">
                  <c:v>#N/A</c:v>
                </c:pt>
                <c:pt idx="9">
                  <c:v>#N/A</c:v>
                </c:pt>
                <c:pt idx="10">
                  <c:v>1675</c:v>
                </c:pt>
                <c:pt idx="11">
                  <c:v>#N/A</c:v>
                </c:pt>
                <c:pt idx="12">
                  <c:v>#N/A</c:v>
                </c:pt>
                <c:pt idx="13">
                  <c:v>1686</c:v>
                </c:pt>
                <c:pt idx="14">
                  <c:v>#N/A</c:v>
                </c:pt>
              </c:numCache>
            </c:numRef>
          </c:val>
          <c:smooth val="0"/>
          <c:extLst>
            <c:ext xmlns:c16="http://schemas.microsoft.com/office/drawing/2014/chart" uri="{C3380CC4-5D6E-409C-BE32-E72D297353CC}">
              <c16:uniqueId val="{00000008-C6B4-4576-AFF0-D22ED64AF0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4065</c:v>
                </c:pt>
                <c:pt idx="1">
                  <c:v>4065</c:v>
                </c:pt>
                <c:pt idx="2">
                  <c:v>4065</c:v>
                </c:pt>
              </c:numCache>
            </c:numRef>
          </c:val>
          <c:extLst>
            <c:ext xmlns:c16="http://schemas.microsoft.com/office/drawing/2014/chart" uri="{C3380CC4-5D6E-409C-BE32-E72D297353CC}">
              <c16:uniqueId val="{00000000-8D0F-4BE6-85EB-4B6D43D3AD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10440</c:v>
                </c:pt>
                <c:pt idx="1">
                  <c:v>10449</c:v>
                </c:pt>
                <c:pt idx="2">
                  <c:v>10458</c:v>
                </c:pt>
              </c:numCache>
            </c:numRef>
          </c:val>
          <c:extLst>
            <c:ext xmlns:c16="http://schemas.microsoft.com/office/drawing/2014/chart" uri="{C3380CC4-5D6E-409C-BE32-E72D297353CC}">
              <c16:uniqueId val="{00000001-8D0F-4BE6-85EB-4B6D43D3AD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10331</c:v>
                </c:pt>
                <c:pt idx="1">
                  <c:v>10547</c:v>
                </c:pt>
                <c:pt idx="2">
                  <c:v>8713</c:v>
                </c:pt>
              </c:numCache>
            </c:numRef>
          </c:val>
          <c:extLst>
            <c:ext xmlns:c16="http://schemas.microsoft.com/office/drawing/2014/chart" uri="{C3380CC4-5D6E-409C-BE32-E72D297353CC}">
              <c16:uniqueId val="{00000002-8D0F-4BE6-85EB-4B6D43D3AD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40555</c:v>
                </c:pt>
                <c:pt idx="5">
                  <c:v>41491</c:v>
                </c:pt>
                <c:pt idx="8">
                  <c:v>40327</c:v>
                </c:pt>
                <c:pt idx="11">
                  <c:v>38542</c:v>
                </c:pt>
                <c:pt idx="14">
                  <c:v>40942</c:v>
                </c:pt>
              </c:numCache>
            </c:numRef>
          </c:val>
          <c:extLst>
            <c:ext xmlns:c16="http://schemas.microsoft.com/office/drawing/2014/chart" uri="{C3380CC4-5D6E-409C-BE32-E72D297353CC}">
              <c16:uniqueId val="{00000000-34D7-4AEE-A40E-7FC5827C5E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2441</c:v>
                </c:pt>
                <c:pt idx="5">
                  <c:v>2150</c:v>
                </c:pt>
                <c:pt idx="8">
                  <c:v>2139</c:v>
                </c:pt>
                <c:pt idx="11">
                  <c:v>1997</c:v>
                </c:pt>
                <c:pt idx="14">
                  <c:v>2322</c:v>
                </c:pt>
              </c:numCache>
            </c:numRef>
          </c:val>
          <c:extLst>
            <c:ext xmlns:c16="http://schemas.microsoft.com/office/drawing/2014/chart" uri="{C3380CC4-5D6E-409C-BE32-E72D297353CC}">
              <c16:uniqueId val="{00000001-34D7-4AEE-A40E-7FC5827C5E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20932</c:v>
                </c:pt>
                <c:pt idx="5">
                  <c:v>21140</c:v>
                </c:pt>
                <c:pt idx="8">
                  <c:v>23177</c:v>
                </c:pt>
                <c:pt idx="11">
                  <c:v>23532</c:v>
                </c:pt>
                <c:pt idx="14">
                  <c:v>21653</c:v>
                </c:pt>
              </c:numCache>
            </c:numRef>
          </c:val>
          <c:extLst>
            <c:ext xmlns:c16="http://schemas.microsoft.com/office/drawing/2014/chart" uri="{C3380CC4-5D6E-409C-BE32-E72D297353CC}">
              <c16:uniqueId val="{00000002-34D7-4AEE-A40E-7FC5827C5E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D7-4AEE-A40E-7FC5827C5E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D7-4AEE-A40E-7FC5827C5E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435</c:v>
                </c:pt>
                <c:pt idx="3">
                  <c:v>488</c:v>
                </c:pt>
                <c:pt idx="6">
                  <c:v>358</c:v>
                </c:pt>
                <c:pt idx="9">
                  <c:v>320</c:v>
                </c:pt>
                <c:pt idx="12">
                  <c:v>245</c:v>
                </c:pt>
              </c:numCache>
            </c:numRef>
          </c:val>
          <c:extLst>
            <c:ext xmlns:c16="http://schemas.microsoft.com/office/drawing/2014/chart" uri="{C3380CC4-5D6E-409C-BE32-E72D297353CC}">
              <c16:uniqueId val="{00000005-34D7-4AEE-A40E-7FC5827C5E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5678</c:v>
                </c:pt>
                <c:pt idx="3">
                  <c:v>5531</c:v>
                </c:pt>
                <c:pt idx="6">
                  <c:v>5305</c:v>
                </c:pt>
                <c:pt idx="9">
                  <c:v>5099</c:v>
                </c:pt>
                <c:pt idx="12">
                  <c:v>5129</c:v>
                </c:pt>
              </c:numCache>
            </c:numRef>
          </c:val>
          <c:extLst>
            <c:ext xmlns:c16="http://schemas.microsoft.com/office/drawing/2014/chart" uri="{C3380CC4-5D6E-409C-BE32-E72D297353CC}">
              <c16:uniqueId val="{00000006-34D7-4AEE-A40E-7FC5827C5E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2670</c:v>
                </c:pt>
                <c:pt idx="3">
                  <c:v>2499</c:v>
                </c:pt>
                <c:pt idx="6">
                  <c:v>2318</c:v>
                </c:pt>
                <c:pt idx="9">
                  <c:v>2153</c:v>
                </c:pt>
                <c:pt idx="12">
                  <c:v>2032</c:v>
                </c:pt>
              </c:numCache>
            </c:numRef>
          </c:val>
          <c:extLst>
            <c:ext xmlns:c16="http://schemas.microsoft.com/office/drawing/2014/chart" uri="{C3380CC4-5D6E-409C-BE32-E72D297353CC}">
              <c16:uniqueId val="{00000007-34D7-4AEE-A40E-7FC5827C5E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4864</c:v>
                </c:pt>
                <c:pt idx="3">
                  <c:v>4855</c:v>
                </c:pt>
                <c:pt idx="6">
                  <c:v>5136</c:v>
                </c:pt>
                <c:pt idx="9">
                  <c:v>4822</c:v>
                </c:pt>
                <c:pt idx="12">
                  <c:v>4745</c:v>
                </c:pt>
              </c:numCache>
            </c:numRef>
          </c:val>
          <c:extLst>
            <c:ext xmlns:c16="http://schemas.microsoft.com/office/drawing/2014/chart" uri="{C3380CC4-5D6E-409C-BE32-E72D297353CC}">
              <c16:uniqueId val="{00000008-34D7-4AEE-A40E-7FC5827C5E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14</c:v>
                </c:pt>
                <c:pt idx="3">
                  <c:v>0</c:v>
                </c:pt>
                <c:pt idx="6">
                  <c:v>0</c:v>
                </c:pt>
                <c:pt idx="9">
                  <c:v>0</c:v>
                </c:pt>
                <c:pt idx="12">
                  <c:v>0</c:v>
                </c:pt>
              </c:numCache>
            </c:numRef>
          </c:val>
          <c:extLst>
            <c:ext xmlns:c16="http://schemas.microsoft.com/office/drawing/2014/chart" uri="{C3380CC4-5D6E-409C-BE32-E72D297353CC}">
              <c16:uniqueId val="{00000009-34D7-4AEE-A40E-7FC5827C5E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48462</c:v>
                </c:pt>
                <c:pt idx="3">
                  <c:v>50150</c:v>
                </c:pt>
                <c:pt idx="6">
                  <c:v>49902</c:v>
                </c:pt>
                <c:pt idx="9">
                  <c:v>47697</c:v>
                </c:pt>
                <c:pt idx="12">
                  <c:v>50498</c:v>
                </c:pt>
              </c:numCache>
            </c:numRef>
          </c:val>
          <c:extLst>
            <c:ext xmlns:c16="http://schemas.microsoft.com/office/drawing/2014/chart" uri="{C3380CC4-5D6E-409C-BE32-E72D297353CC}">
              <c16:uniqueId val="{0000000A-34D7-4AEE-A40E-7FC5827C5E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4D7-4AEE-A40E-7FC5827C5E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68,448
68,059
1,026.89
54,295,768
52,176,933
1,793,934
23,786,148
50,497,797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令和５年度は、株式譲渡所得の減少や事業所得者等が物価高騰の影響を受けたことによる市民税の減少などにより、基準財政収入額は減少した。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基準財政需要額は、公債費の減少などにより減少し、財政力指数は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ポイントで前年度と同数値となった。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過疎化・少子高齢化が進む中、類似団体や全国平均と比較すると下回っている状況であるため、今後も引き続き自主財源の確保に努める。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35983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分母となる経常一般財源等歳入は、物価上昇等の影響に伴う市税の減少や臨時財政対策債の発行可能額の減少などから減少した。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子となる経常的経費充当一般財源は、公定価格引上げ等に伴う民間保育所等への施設型給付費の増加など扶助費の増加はあるものの、新型コロナウイルス対応等に伴う人件費の減少や、元利償還金の償還終了に伴う公債費の減少により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以上の要因により、前年度から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29718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7356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49276</xdr:rowOff>
    </xdr:from>
    <xdr:to>
      <xdr:col>19</xdr:col>
      <xdr:colOff>133350</xdr:colOff>
      <xdr:row>64</xdr:row>
      <xdr:rowOff>29718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79176"/>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49276</xdr:rowOff>
    </xdr:from>
    <xdr:to>
      <xdr:col>15</xdr:col>
      <xdr:colOff>82550</xdr:colOff>
      <xdr:row>63</xdr:row>
      <xdr:rowOff>138430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7917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128778</xdr:rowOff>
    </xdr:from>
    <xdr:to>
      <xdr:col>11</xdr:col>
      <xdr:colOff>31750</xdr:colOff>
      <xdr:row>63</xdr:row>
      <xdr:rowOff>138430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301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93489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150368</xdr:rowOff>
    </xdr:from>
    <xdr:to>
      <xdr:col>19</xdr:col>
      <xdr:colOff>184150</xdr:colOff>
      <xdr:row>64</xdr:row>
      <xdr:rowOff>80518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65295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169926</xdr:rowOff>
    </xdr:from>
    <xdr:to>
      <xdr:col>15</xdr:col>
      <xdr:colOff>133350</xdr:colOff>
      <xdr:row>62</xdr:row>
      <xdr:rowOff>100076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84853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年５月に市町村が合併し、和歌山県全域の約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％、県内１位の広大な面積を有することとなり、旧町村単位に４つの行政局を配置していることなどから、人件費・物件費等については、類似団体や全国平均と比較して上回っている状況にある。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令和５年度は、人件費・物件費等決算額は横ばいであるものの、人口減少に伴い、人口１人当たりの金額は増加している。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33303</xdr:rowOff>
    </xdr:from>
    <xdr:to>
      <xdr:col>23</xdr:col>
      <xdr:colOff>133350</xdr:colOff>
      <xdr:row>86</xdr:row>
      <xdr:rowOff>66732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778003"/>
          <a:ext cx="838200" cy="3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164589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23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92453</xdr:rowOff>
    </xdr:from>
    <xdr:to>
      <xdr:col>19</xdr:col>
      <xdr:colOff>133350</xdr:colOff>
      <xdr:row>86</xdr:row>
      <xdr:rowOff>33303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65703"/>
          <a:ext cx="889000" cy="1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73486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80452</xdr:rowOff>
    </xdr:from>
    <xdr:to>
      <xdr:col>15</xdr:col>
      <xdr:colOff>82550</xdr:colOff>
      <xdr:row>85</xdr:row>
      <xdr:rowOff>92453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653702"/>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34315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60647</xdr:rowOff>
    </xdr:from>
    <xdr:to>
      <xdr:col>11</xdr:col>
      <xdr:colOff>31750</xdr:colOff>
      <xdr:row>85</xdr:row>
      <xdr:rowOff>80452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62447"/>
          <a:ext cx="889000" cy="19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15932</xdr:rowOff>
    </xdr:from>
    <xdr:to>
      <xdr:col>23</xdr:col>
      <xdr:colOff>184150</xdr:colOff>
      <xdr:row>86</xdr:row>
      <xdr:rowOff>117532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6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159459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73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153953</xdr:rowOff>
    </xdr:from>
    <xdr:to>
      <xdr:col>19</xdr:col>
      <xdr:colOff>184150</xdr:colOff>
      <xdr:row>86</xdr:row>
      <xdr:rowOff>84103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68880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13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41653</xdr:rowOff>
    </xdr:from>
    <xdr:to>
      <xdr:col>15</xdr:col>
      <xdr:colOff>133350</xdr:colOff>
      <xdr:row>85</xdr:row>
      <xdr:rowOff>143253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128030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0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29652</xdr:rowOff>
    </xdr:from>
    <xdr:to>
      <xdr:col>11</xdr:col>
      <xdr:colOff>82550</xdr:colOff>
      <xdr:row>85</xdr:row>
      <xdr:rowOff>131252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116029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8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9847</xdr:rowOff>
    </xdr:from>
    <xdr:to>
      <xdr:col>7</xdr:col>
      <xdr:colOff>31750</xdr:colOff>
      <xdr:row>84</xdr:row>
      <xdr:rowOff>111447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1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96224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9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類似団体や全国市平均と比較して上回った状況にあり、今後も引き続き、給与体系の調整等を含め、適正化に努める。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136979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358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87</xdr:row>
      <xdr:rowOff>154214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358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0703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88</xdr:row>
      <xdr:rowOff>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014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定員適正化計画に基づき、計画的に職員数の削減に取り組んでいるものの、平成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年５月に５市町村が合併し、和歌山県全域の約</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県内１位の広大な面積を有することや、旧町村単位に４つの行政局を配置しており、加えて隣接する上富田町から消防業務を受託していることなどから、類似団体や全国市町村平均と比較して上回っている状況にある。一方、人口が同規模程度で、面積が</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ｋ㎡以上の自治体と比較した場合、職種にもよるが、職員数は下回っている状況にある。今後も引き続き、適正な定員管理に努める。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157964</xdr:rowOff>
    </xdr:from>
    <xdr:to>
      <xdr:col>81</xdr:col>
      <xdr:colOff>44450</xdr:colOff>
      <xdr:row>64</xdr:row>
      <xdr:rowOff>22134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959314"/>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105790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92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117747</xdr:rowOff>
    </xdr:from>
    <xdr:to>
      <xdr:col>77</xdr:col>
      <xdr:colOff>44450</xdr:colOff>
      <xdr:row>63</xdr:row>
      <xdr:rowOff>157964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91909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98213</xdr:rowOff>
    </xdr:from>
    <xdr:to>
      <xdr:col>72</xdr:col>
      <xdr:colOff>203200</xdr:colOff>
      <xdr:row>63</xdr:row>
      <xdr:rowOff>117747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9956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60295</xdr:rowOff>
    </xdr:from>
    <xdr:to>
      <xdr:col>68</xdr:col>
      <xdr:colOff>152400</xdr:colOff>
      <xdr:row>63</xdr:row>
      <xdr:rowOff>98213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61645"/>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137842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142784</xdr:rowOff>
    </xdr:from>
    <xdr:to>
      <xdr:col>81</xdr:col>
      <xdr:colOff>95250</xdr:colOff>
      <xdr:row>64</xdr:row>
      <xdr:rowOff>72934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114861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107164</xdr:rowOff>
    </xdr:from>
    <xdr:to>
      <xdr:col>77</xdr:col>
      <xdr:colOff>95250</xdr:colOff>
      <xdr:row>64</xdr:row>
      <xdr:rowOff>37314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22091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9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66947</xdr:rowOff>
    </xdr:from>
    <xdr:to>
      <xdr:col>73</xdr:col>
      <xdr:colOff>44450</xdr:colOff>
      <xdr:row>63</xdr:row>
      <xdr:rowOff>168547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153324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47413</xdr:rowOff>
    </xdr:from>
    <xdr:to>
      <xdr:col>68</xdr:col>
      <xdr:colOff>203200</xdr:colOff>
      <xdr:row>63</xdr:row>
      <xdr:rowOff>149013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133790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9495</xdr:rowOff>
    </xdr:from>
    <xdr:to>
      <xdr:col>64</xdr:col>
      <xdr:colOff>152400</xdr:colOff>
      <xdr:row>63</xdr:row>
      <xdr:rowOff>111095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95872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9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年度に借入れした合併特例債の償還が完了したことなどによる元利償還金の減少はあるものの、臨時財政対策債発行可能額の減少</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などから、前年度と同数値となった。</a:t>
          </a:r>
        </a:p>
        <a:p>
          <a:r>
            <a:rPr kumimoji="1" lang="ja-JP" altLang="en-US" sz="1300">
              <a:latin typeface="ＭＳ Ｐゴシック" panose="020B0600070205080204" pitchFamily="50" charset="-128"/>
              <a:ea typeface="ＭＳ Ｐゴシック" panose="020B0600070205080204" pitchFamily="50" charset="-128"/>
            </a:rPr>
            <a:t>　今後も比率の改善に向け、地方債の適正管理に努める。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35983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81945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0654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81945</xdr:rowOff>
    </xdr:from>
    <xdr:to>
      <xdr:col>72</xdr:col>
      <xdr:colOff>203200</xdr:colOff>
      <xdr:row>41</xdr:row>
      <xdr:rowOff>104926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1113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41</xdr:row>
      <xdr:rowOff>104926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31145</xdr:rowOff>
    </xdr:from>
    <xdr:to>
      <xdr:col>73</xdr:col>
      <xdr:colOff>44450</xdr:colOff>
      <xdr:row>41</xdr:row>
      <xdr:rowOff>132745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54126</xdr:rowOff>
    </xdr:from>
    <xdr:to>
      <xdr:col>68</xdr:col>
      <xdr:colOff>203200</xdr:colOff>
      <xdr:row>41</xdr:row>
      <xdr:rowOff>155726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140503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129012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地方債現在高の増加はあるものの、将来負担額を充当可能財源等が上回り、令和５年度においても将来負担比率は算定されていない。</a:t>
          </a:r>
        </a:p>
        <a:p>
          <a:r>
            <a:rPr kumimoji="1" lang="ja-JP" altLang="en-US" sz="1300">
              <a:latin typeface="ＭＳ Ｐゴシック" panose="020B0600070205080204" pitchFamily="50" charset="-128"/>
              <a:ea typeface="ＭＳ Ｐゴシック" panose="020B0600070205080204" pitchFamily="50" charset="-128"/>
            </a:rPr>
            <a:t>　今後も地方債の計画的な発行や、定員適正化計画に基づく適正な定員管理の実施等により、健全な行財政運営に努める。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10237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9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79526</xdr:rowOff>
    </xdr:from>
    <xdr:to>
      <xdr:col>77</xdr:col>
      <xdr:colOff>95250</xdr:colOff>
      <xdr:row>14</xdr:row>
      <xdr:rowOff>9676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80433</xdr:rowOff>
    </xdr:from>
    <xdr:to>
      <xdr:col>73</xdr:col>
      <xdr:colOff>44450</xdr:colOff>
      <xdr:row>15</xdr:row>
      <xdr:rowOff>10583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68,448
68,059
1,026.89
54,295,768
52,176,933
1,793,934
23,786,148
50,497,797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人件費に係る経常収支比率は、本市が和歌山県全域の約</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％、県内１位の広大な面積を有しており、旧町村単位に４つの行政局を配置していることなどにより、類似団体や全国平均と比較して高率で推移している。</a:t>
          </a: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令和５年度は、退職手当組合負担金の負担金率の減少などにより、前年度に比べ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今後も引き続き、定員適正化計画に基づき、人件費の削減に努める。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16510</xdr:rowOff>
    </xdr:from>
    <xdr:to>
      <xdr:col>24</xdr:col>
      <xdr:colOff>25400</xdr:colOff>
      <xdr:row>39</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03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39</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735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73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38</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973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137160</xdr:rowOff>
    </xdr:from>
    <xdr:to>
      <xdr:col>24</xdr:col>
      <xdr:colOff>76200</xdr:colOff>
      <xdr:row>39</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26670</xdr:rowOff>
    </xdr:from>
    <xdr:to>
      <xdr:col>20</xdr:col>
      <xdr:colOff>38100</xdr:colOff>
      <xdr:row>39</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物件費に係る経常収支比率は、類似団体や全国平均と比較して下回っている状況にある。</a:t>
          </a:r>
        </a:p>
        <a:p>
          <a:r>
            <a:rPr kumimoji="1" lang="ja-JP" altLang="en-US" sz="1200">
              <a:latin typeface="ＭＳ Ｐゴシック" panose="020B0600070205080204" pitchFamily="50" charset="-128"/>
              <a:ea typeface="ＭＳ Ｐゴシック" panose="020B0600070205080204" pitchFamily="50" charset="-128"/>
            </a:rPr>
            <a:t>　令和５年度は、ふるさと納税返礼業務を外部委託したことによる委託料の増加や労務単価の見直しや物価上昇等に伴う一般廃棄物収集運搬業務委託料等の増加などにより、前年度に比べ</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14.2</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今後も引き続き各施設における指定管理者制度の活用や民間委託などに取り組み、経費の削減に努める。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114300</xdr:rowOff>
    </xdr:from>
    <xdr:to>
      <xdr:col>82</xdr:col>
      <xdr:colOff>107950</xdr:colOff>
      <xdr:row>16</xdr:row>
      <xdr:rowOff>139700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57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95250</xdr:rowOff>
    </xdr:from>
    <xdr:to>
      <xdr:col>78</xdr:col>
      <xdr:colOff>69850</xdr:colOff>
      <xdr:row>16</xdr:row>
      <xdr:rowOff>114300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67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95250</xdr:rowOff>
    </xdr:from>
    <xdr:to>
      <xdr:col>73</xdr:col>
      <xdr:colOff>180975</xdr:colOff>
      <xdr:row>15</xdr:row>
      <xdr:rowOff>158750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67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158750</xdr:rowOff>
    </xdr:from>
    <xdr:to>
      <xdr:col>69</xdr:col>
      <xdr:colOff>92075</xdr:colOff>
      <xdr:row>16</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30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63500</xdr:rowOff>
    </xdr:from>
    <xdr:to>
      <xdr:col>78</xdr:col>
      <xdr:colOff>120650</xdr:colOff>
      <xdr:row>16</xdr:row>
      <xdr:rowOff>165100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44450</xdr:rowOff>
    </xdr:from>
    <xdr:to>
      <xdr:col>74</xdr:col>
      <xdr:colOff>31750</xdr:colOff>
      <xdr:row>15</xdr:row>
      <xdr:rowOff>146050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156227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107950</xdr:rowOff>
    </xdr:from>
    <xdr:to>
      <xdr:col>69</xdr:col>
      <xdr:colOff>142875</xdr:colOff>
      <xdr:row>16</xdr:row>
      <xdr:rowOff>38100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扶助費に係る経常収支比率は、人件費単価の上昇等に伴う障害者福祉費の増加や公定価格引上げ等に伴う民間保育所等への施設型給付費の増加などにより、前年度に比べ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今後も引き続き、生活保護における状況把握や資格審査等の適正化などの検討を進めていくことで、財政を圧迫する上昇傾向を少しでも抑制できるよう努める。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30988</xdr:rowOff>
    </xdr:from>
    <xdr:to>
      <xdr:col>24</xdr:col>
      <xdr:colOff>25400</xdr:colOff>
      <xdr:row>56</xdr:row>
      <xdr:rowOff>131572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3218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21844</xdr:rowOff>
    </xdr:from>
    <xdr:to>
      <xdr:col>19</xdr:col>
      <xdr:colOff>187325</xdr:colOff>
      <xdr:row>56</xdr:row>
      <xdr:rowOff>30988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23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21844</xdr:rowOff>
    </xdr:from>
    <xdr:to>
      <xdr:col>15</xdr:col>
      <xdr:colOff>98425</xdr:colOff>
      <xdr:row>56</xdr:row>
      <xdr:rowOff>21844</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23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21844</xdr:rowOff>
    </xdr:from>
    <xdr:to>
      <xdr:col>11</xdr:col>
      <xdr:colOff>9525</xdr:colOff>
      <xdr:row>57</xdr:row>
      <xdr:rowOff>14986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2304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2811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80772</xdr:rowOff>
    </xdr:from>
    <xdr:to>
      <xdr:col>24</xdr:col>
      <xdr:colOff>76200</xdr:colOff>
      <xdr:row>57</xdr:row>
      <xdr:rowOff>10922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52849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151638</xdr:rowOff>
    </xdr:from>
    <xdr:to>
      <xdr:col>20</xdr:col>
      <xdr:colOff>38100</xdr:colOff>
      <xdr:row>56</xdr:row>
      <xdr:rowOff>81788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66565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142494</xdr:rowOff>
    </xdr:from>
    <xdr:to>
      <xdr:col>15</xdr:col>
      <xdr:colOff>149225</xdr:colOff>
      <xdr:row>56</xdr:row>
      <xdr:rowOff>72644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57421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142494</xdr:rowOff>
    </xdr:from>
    <xdr:to>
      <xdr:col>11</xdr:col>
      <xdr:colOff>60325</xdr:colOff>
      <xdr:row>56</xdr:row>
      <xdr:rowOff>72644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135636</xdr:rowOff>
    </xdr:from>
    <xdr:to>
      <xdr:col>6</xdr:col>
      <xdr:colOff>171450</xdr:colOff>
      <xdr:row>57</xdr:row>
      <xdr:rowOff>65786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50563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その他に係る経常収支比率は、維持補修費と繰出金が該当し、令和５年度は、橋りょう点検に係る経費の減少などから、前年度に比べ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今後は、公共施設の老朽化に伴う維持補修費の増加が見込まれることから、計画的な維持管理に努める。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165100</xdr:rowOff>
    </xdr:from>
    <xdr:to>
      <xdr:col>82</xdr:col>
      <xdr:colOff>107950</xdr:colOff>
      <xdr:row>58</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37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88900</xdr:rowOff>
    </xdr:from>
    <xdr:to>
      <xdr:col>78</xdr:col>
      <xdr:colOff>69850</xdr:colOff>
      <xdr:row>58</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61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88900</xdr:rowOff>
    </xdr:from>
    <xdr:to>
      <xdr:col>73</xdr:col>
      <xdr:colOff>180975</xdr:colOff>
      <xdr:row>58</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61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165100</xdr:rowOff>
    </xdr:from>
    <xdr:to>
      <xdr:col>69</xdr:col>
      <xdr:colOff>92075</xdr:colOff>
      <xdr:row>58</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3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86377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19050</xdr:rowOff>
    </xdr:from>
    <xdr:to>
      <xdr:col>78</xdr:col>
      <xdr:colOff>120650</xdr:colOff>
      <xdr:row>58</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38100</xdr:rowOff>
    </xdr:from>
    <xdr:to>
      <xdr:col>74</xdr:col>
      <xdr:colOff>31750</xdr:colOff>
      <xdr:row>57</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124477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114300</xdr:rowOff>
    </xdr:from>
    <xdr:to>
      <xdr:col>65</xdr:col>
      <xdr:colOff>53975</xdr:colOff>
      <xdr:row>58</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補助費等に係る経常収支比率は、類似団体や全国平均と比較して下回っている状況にある。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令和５年度は、公立紀南病院組合への負担金の増加やし尿処理経費の増加に伴う田辺市周辺衛生施設組合負担金の増加などにより、前年度に比べ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今後も引き続き、各種団体への補助金等の見直しや廃止を検討し、適正な交付に努める。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133858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1254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02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02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35</xdr:row>
      <xdr:rowOff>115570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07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年度に借入れした合併特例債や平成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年度に借入れした緊急防災・減災事業債の償還完了などに伴い、前年度に比べ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今後も引き続き、地方債の計画的な発行に努める。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107950</xdr:rowOff>
    </xdr:from>
    <xdr:to>
      <xdr:col>24</xdr:col>
      <xdr:colOff>25400</xdr:colOff>
      <xdr:row>80</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652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57150</xdr:rowOff>
    </xdr:from>
    <xdr:to>
      <xdr:col>19</xdr:col>
      <xdr:colOff>187325</xdr:colOff>
      <xdr:row>80</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601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57150</xdr:rowOff>
    </xdr:from>
    <xdr:to>
      <xdr:col>15</xdr:col>
      <xdr:colOff>98425</xdr:colOff>
      <xdr:row>81</xdr:row>
      <xdr:rowOff>57150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6017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57150</xdr:rowOff>
    </xdr:from>
    <xdr:to>
      <xdr:col>11</xdr:col>
      <xdr:colOff>9525</xdr:colOff>
      <xdr:row>81</xdr:row>
      <xdr:rowOff>120650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944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57150</xdr:rowOff>
    </xdr:from>
    <xdr:to>
      <xdr:col>24</xdr:col>
      <xdr:colOff>76200</xdr:colOff>
      <xdr:row>79</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29227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0</xdr:rowOff>
    </xdr:from>
    <xdr:to>
      <xdr:col>20</xdr:col>
      <xdr:colOff>38100</xdr:colOff>
      <xdr:row>80</xdr:row>
      <xdr:rowOff>101600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86377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80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6350</xdr:rowOff>
    </xdr:from>
    <xdr:to>
      <xdr:col>15</xdr:col>
      <xdr:colOff>149225</xdr:colOff>
      <xdr:row>79</xdr:row>
      <xdr:rowOff>107950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92727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6350</xdr:rowOff>
    </xdr:from>
    <xdr:to>
      <xdr:col>11</xdr:col>
      <xdr:colOff>60325</xdr:colOff>
      <xdr:row>81</xdr:row>
      <xdr:rowOff>107950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92727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69850</xdr:rowOff>
    </xdr:from>
    <xdr:to>
      <xdr:col>6</xdr:col>
      <xdr:colOff>171450</xdr:colOff>
      <xdr:row>82</xdr:row>
      <xdr:rowOff>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156227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公債費を除く経常収支比率については、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類似団体や全国平均と比較して下回っている状況であったが、人件費や維持補修費の増加などから、令和２年度から類似団体平均を上回ることとなった。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今後も多額の社会保障費や道路・橋梁等のインフラ施設、学校・市営住宅等の公共施設の老朽化対策経費の増加が見込まれることから、更なる経費削減に努める必要がある。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63319</xdr:rowOff>
    </xdr:from>
    <xdr:to>
      <xdr:col>82</xdr:col>
      <xdr:colOff>107950</xdr:colOff>
      <xdr:row>77</xdr:row>
      <xdr:rowOff>82913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6496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53522</xdr:rowOff>
    </xdr:from>
    <xdr:to>
      <xdr:col>78</xdr:col>
      <xdr:colOff>69850</xdr:colOff>
      <xdr:row>77</xdr:row>
      <xdr:rowOff>63319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12272"/>
          <a:ext cx="8890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53522</xdr:rowOff>
    </xdr:from>
    <xdr:to>
      <xdr:col>73</xdr:col>
      <xdr:colOff>180975</xdr:colOff>
      <xdr:row>76</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12272"/>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58420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42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67146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87465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32113</xdr:rowOff>
    </xdr:from>
    <xdr:to>
      <xdr:col>82</xdr:col>
      <xdr:colOff>158750</xdr:colOff>
      <xdr:row>77</xdr:row>
      <xdr:rowOff>133713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4190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12519</xdr:rowOff>
    </xdr:from>
    <xdr:to>
      <xdr:col>78</xdr:col>
      <xdr:colOff>120650</xdr:colOff>
      <xdr:row>77</xdr:row>
      <xdr:rowOff>114119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98896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00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2722</xdr:rowOff>
    </xdr:from>
    <xdr:to>
      <xdr:col>74</xdr:col>
      <xdr:colOff>31750</xdr:colOff>
      <xdr:row>75</xdr:row>
      <xdr:rowOff>104322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89098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4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156096</xdr:rowOff>
    </xdr:from>
    <xdr:to>
      <xdr:col>29</xdr:col>
      <xdr:colOff>127000</xdr:colOff>
      <xdr:row>16</xdr:row>
      <xdr:rowOff>32741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75471"/>
          <a:ext cx="647700" cy="48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36491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8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32741</xdr:rowOff>
    </xdr:from>
    <xdr:to>
      <xdr:col>26</xdr:col>
      <xdr:colOff>50800</xdr:colOff>
      <xdr:row>16</xdr:row>
      <xdr:rowOff>98235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3566"/>
          <a:ext cx="698500" cy="6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23296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98235</xdr:rowOff>
    </xdr:from>
    <xdr:to>
      <xdr:col>22</xdr:col>
      <xdr:colOff>114300</xdr:colOff>
      <xdr:row>16</xdr:row>
      <xdr:rowOff>132080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89060"/>
          <a:ext cx="698500" cy="33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132080</xdr:rowOff>
    </xdr:from>
    <xdr:to>
      <xdr:col>18</xdr:col>
      <xdr:colOff>177800</xdr:colOff>
      <xdr:row>16</xdr:row>
      <xdr:rowOff>169367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2905"/>
          <a:ext cx="698500" cy="37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123118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5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153230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105296</xdr:rowOff>
    </xdr:from>
    <xdr:to>
      <xdr:col>29</xdr:col>
      <xdr:colOff>177800</xdr:colOff>
      <xdr:row>16</xdr:row>
      <xdr:rowOff>35446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24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121823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6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153391</xdr:rowOff>
    </xdr:from>
    <xdr:to>
      <xdr:col>26</xdr:col>
      <xdr:colOff>101600</xdr:colOff>
      <xdr:row>16</xdr:row>
      <xdr:rowOff>83541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2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93718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1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47435</xdr:rowOff>
    </xdr:from>
    <xdr:to>
      <xdr:col>22</xdr:col>
      <xdr:colOff>165100</xdr:colOff>
      <xdr:row>16</xdr:row>
      <xdr:rowOff>149035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3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159212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0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81280</xdr:rowOff>
    </xdr:from>
    <xdr:to>
      <xdr:col>19</xdr:col>
      <xdr:colOff>38100</xdr:colOff>
      <xdr:row>17</xdr:row>
      <xdr:rowOff>11430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2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21607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4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118567</xdr:rowOff>
    </xdr:from>
    <xdr:to>
      <xdr:col>15</xdr:col>
      <xdr:colOff>101600</xdr:colOff>
      <xdr:row>17</xdr:row>
      <xdr:rowOff>48717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9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58894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7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196070</xdr:rowOff>
    </xdr:from>
    <xdr:to>
      <xdr:col>29</xdr:col>
      <xdr:colOff>127000</xdr:colOff>
      <xdr:row>35</xdr:row>
      <xdr:rowOff>215827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06420"/>
          <a:ext cx="647700" cy="19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180847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91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215827</xdr:rowOff>
    </xdr:from>
    <xdr:to>
      <xdr:col>26</xdr:col>
      <xdr:colOff>50800</xdr:colOff>
      <xdr:row>35</xdr:row>
      <xdr:rowOff>273272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26177"/>
          <a:ext cx="698500" cy="5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314237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240320</xdr:rowOff>
    </xdr:from>
    <xdr:to>
      <xdr:col>22</xdr:col>
      <xdr:colOff>114300</xdr:colOff>
      <xdr:row>35</xdr:row>
      <xdr:rowOff>273272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50670"/>
          <a:ext cx="698500" cy="32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197638</xdr:rowOff>
    </xdr:from>
    <xdr:to>
      <xdr:col>18</xdr:col>
      <xdr:colOff>177800</xdr:colOff>
      <xdr:row>35</xdr:row>
      <xdr:rowOff>240320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07988"/>
          <a:ext cx="698500" cy="42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117804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7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145270</xdr:rowOff>
    </xdr:from>
    <xdr:to>
      <xdr:col>29</xdr:col>
      <xdr:colOff>177800</xdr:colOff>
      <xdr:row>35</xdr:row>
      <xdr:rowOff>246870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55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333247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0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165027</xdr:rowOff>
    </xdr:from>
    <xdr:to>
      <xdr:col>26</xdr:col>
      <xdr:colOff>101600</xdr:colOff>
      <xdr:row>35</xdr:row>
      <xdr:rowOff>266627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75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276804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44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222472</xdr:rowOff>
    </xdr:from>
    <xdr:to>
      <xdr:col>22</xdr:col>
      <xdr:colOff>165100</xdr:colOff>
      <xdr:row>35</xdr:row>
      <xdr:rowOff>324072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32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334249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0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189520</xdr:rowOff>
    </xdr:from>
    <xdr:to>
      <xdr:col>19</xdr:col>
      <xdr:colOff>38100</xdr:colOff>
      <xdr:row>35</xdr:row>
      <xdr:rowOff>291120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99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301297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6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146838</xdr:rowOff>
    </xdr:from>
    <xdr:to>
      <xdr:col>15</xdr:col>
      <xdr:colOff>101600</xdr:colOff>
      <xdr:row>35</xdr:row>
      <xdr:rowOff>248438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57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258615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2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68,448
68,059
1,026.89
54,295,768
52,176,933
1,793,934
23,786,148
50,497,797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156020</xdr:rowOff>
    </xdr:from>
    <xdr:to>
      <xdr:col>24</xdr:col>
      <xdr:colOff>63500</xdr:colOff>
      <xdr:row>35</xdr:row>
      <xdr:rowOff>13779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85320"/>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124998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9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156020</xdr:rowOff>
    </xdr:from>
    <xdr:to>
      <xdr:col>19</xdr:col>
      <xdr:colOff>177800</xdr:colOff>
      <xdr:row>35</xdr:row>
      <xdr:rowOff>52832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85320"/>
          <a:ext cx="889000" cy="6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52832</xdr:rowOff>
    </xdr:from>
    <xdr:to>
      <xdr:col>15</xdr:col>
      <xdr:colOff>50800</xdr:colOff>
      <xdr:row>35</xdr:row>
      <xdr:rowOff>92316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53582"/>
          <a:ext cx="889000" cy="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92316</xdr:rowOff>
    </xdr:from>
    <xdr:to>
      <xdr:col>10</xdr:col>
      <xdr:colOff>114300</xdr:colOff>
      <xdr:row>36</xdr:row>
      <xdr:rowOff>60642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93066"/>
          <a:ext cx="889000" cy="1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160062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91241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134429</xdr:rowOff>
    </xdr:from>
    <xdr:to>
      <xdr:col>24</xdr:col>
      <xdr:colOff>114300</xdr:colOff>
      <xdr:row>35</xdr:row>
      <xdr:rowOff>64579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6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157306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1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105220</xdr:rowOff>
    </xdr:from>
    <xdr:to>
      <xdr:col>20</xdr:col>
      <xdr:colOff>38100</xdr:colOff>
      <xdr:row>35</xdr:row>
      <xdr:rowOff>35370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51897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0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2032</xdr:rowOff>
    </xdr:from>
    <xdr:to>
      <xdr:col>15</xdr:col>
      <xdr:colOff>101600</xdr:colOff>
      <xdr:row>35</xdr:row>
      <xdr:rowOff>103632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120159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7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41516</xdr:rowOff>
    </xdr:from>
    <xdr:to>
      <xdr:col>10</xdr:col>
      <xdr:colOff>165100</xdr:colOff>
      <xdr:row>35</xdr:row>
      <xdr:rowOff>143116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159643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1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9842</xdr:rowOff>
    </xdr:from>
    <xdr:to>
      <xdr:col>6</xdr:col>
      <xdr:colOff>38100</xdr:colOff>
      <xdr:row>36</xdr:row>
      <xdr:rowOff>111442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5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164519</xdr:rowOff>
    </xdr:from>
    <xdr:to>
      <xdr:col>24</xdr:col>
      <xdr:colOff>63500</xdr:colOff>
      <xdr:row>53</xdr:row>
      <xdr:rowOff>171035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51369"/>
          <a:ext cx="8382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171035</xdr:rowOff>
    </xdr:from>
    <xdr:to>
      <xdr:col>19</xdr:col>
      <xdr:colOff>177800</xdr:colOff>
      <xdr:row>54</xdr:row>
      <xdr:rowOff>149383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257885"/>
          <a:ext cx="889000" cy="14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95755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140810</xdr:rowOff>
    </xdr:from>
    <xdr:to>
      <xdr:col>15</xdr:col>
      <xdr:colOff>50800</xdr:colOff>
      <xdr:row>54</xdr:row>
      <xdr:rowOff>149383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39911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152611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140810</xdr:rowOff>
    </xdr:from>
    <xdr:to>
      <xdr:col>10</xdr:col>
      <xdr:colOff>114300</xdr:colOff>
      <xdr:row>55</xdr:row>
      <xdr:rowOff>110243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399110"/>
          <a:ext cx="889000" cy="14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142177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18178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113719</xdr:rowOff>
    </xdr:from>
    <xdr:to>
      <xdr:col>24</xdr:col>
      <xdr:colOff>114300</xdr:colOff>
      <xdr:row>54</xdr:row>
      <xdr:rowOff>43869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136596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120235</xdr:rowOff>
    </xdr:from>
    <xdr:to>
      <xdr:col>20</xdr:col>
      <xdr:colOff>38100</xdr:colOff>
      <xdr:row>54</xdr:row>
      <xdr:rowOff>50385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66912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98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98583</xdr:rowOff>
    </xdr:from>
    <xdr:to>
      <xdr:col>15</xdr:col>
      <xdr:colOff>101600</xdr:colOff>
      <xdr:row>55</xdr:row>
      <xdr:rowOff>28733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45260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3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90010</xdr:rowOff>
    </xdr:from>
    <xdr:to>
      <xdr:col>10</xdr:col>
      <xdr:colOff>165100</xdr:colOff>
      <xdr:row>55</xdr:row>
      <xdr:rowOff>20160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36687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59443</xdr:rowOff>
    </xdr:from>
    <xdr:to>
      <xdr:col>6</xdr:col>
      <xdr:colOff>38100</xdr:colOff>
      <xdr:row>55</xdr:row>
      <xdr:rowOff>161043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6120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6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3043</xdr:rowOff>
    </xdr:from>
    <xdr:to>
      <xdr:col>24</xdr:col>
      <xdr:colOff>63500</xdr:colOff>
      <xdr:row>76</xdr:row>
      <xdr:rowOff>6975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033243"/>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23939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2311</xdr:rowOff>
    </xdr:from>
    <xdr:to>
      <xdr:col>19</xdr:col>
      <xdr:colOff>177800</xdr:colOff>
      <xdr:row>76</xdr:row>
      <xdr:rowOff>3043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032511"/>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113687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145690</xdr:rowOff>
    </xdr:from>
    <xdr:to>
      <xdr:col>15</xdr:col>
      <xdr:colOff>50800</xdr:colOff>
      <xdr:row>76</xdr:row>
      <xdr:rowOff>2311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04440"/>
          <a:ext cx="889000" cy="2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102257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145690</xdr:rowOff>
    </xdr:from>
    <xdr:to>
      <xdr:col>10</xdr:col>
      <xdr:colOff>114300</xdr:colOff>
      <xdr:row>76</xdr:row>
      <xdr:rowOff>61885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04440"/>
          <a:ext cx="889000" cy="8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160276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9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78574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127625</xdr:rowOff>
    </xdr:from>
    <xdr:to>
      <xdr:col>24</xdr:col>
      <xdr:colOff>114300</xdr:colOff>
      <xdr:row>76</xdr:row>
      <xdr:rowOff>57775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150502</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3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123693</xdr:rowOff>
    </xdr:from>
    <xdr:to>
      <xdr:col>20</xdr:col>
      <xdr:colOff>38100</xdr:colOff>
      <xdr:row>76</xdr:row>
      <xdr:rowOff>53843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70370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75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122961</xdr:rowOff>
    </xdr:from>
    <xdr:to>
      <xdr:col>15</xdr:col>
      <xdr:colOff>101600</xdr:colOff>
      <xdr:row>76</xdr:row>
      <xdr:rowOff>53111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69638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75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94890</xdr:rowOff>
    </xdr:from>
    <xdr:to>
      <xdr:col>10</xdr:col>
      <xdr:colOff>165100</xdr:colOff>
      <xdr:row>76</xdr:row>
      <xdr:rowOff>25040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41567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72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11085</xdr:rowOff>
    </xdr:from>
    <xdr:to>
      <xdr:col>6</xdr:col>
      <xdr:colOff>38100</xdr:colOff>
      <xdr:row>76</xdr:row>
      <xdr:rowOff>112685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4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129212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1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78032</xdr:rowOff>
    </xdr:from>
    <xdr:to>
      <xdr:col>24</xdr:col>
      <xdr:colOff>63500</xdr:colOff>
      <xdr:row>95</xdr:row>
      <xdr:rowOff>73079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94332"/>
          <a:ext cx="8382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47080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4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64567</xdr:rowOff>
    </xdr:from>
    <xdr:to>
      <xdr:col>19</xdr:col>
      <xdr:colOff>177800</xdr:colOff>
      <xdr:row>95</xdr:row>
      <xdr:rowOff>73079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180867"/>
          <a:ext cx="889000" cy="17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64567</xdr:rowOff>
    </xdr:from>
    <xdr:to>
      <xdr:col>15</xdr:col>
      <xdr:colOff>50800</xdr:colOff>
      <xdr:row>96</xdr:row>
      <xdr:rowOff>44298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80867"/>
          <a:ext cx="889000" cy="3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132294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39573</xdr:rowOff>
    </xdr:from>
    <xdr:to>
      <xdr:col>10</xdr:col>
      <xdr:colOff>114300</xdr:colOff>
      <xdr:row>96</xdr:row>
      <xdr:rowOff>44298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498773"/>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27232</xdr:rowOff>
    </xdr:from>
    <xdr:to>
      <xdr:col>24</xdr:col>
      <xdr:colOff>114300</xdr:colOff>
      <xdr:row>94</xdr:row>
      <xdr:rowOff>128832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50109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9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22279</xdr:rowOff>
    </xdr:from>
    <xdr:to>
      <xdr:col>20</xdr:col>
      <xdr:colOff>38100</xdr:colOff>
      <xdr:row>95</xdr:row>
      <xdr:rowOff>123879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1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140406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8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13767</xdr:rowOff>
    </xdr:from>
    <xdr:to>
      <xdr:col>15</xdr:col>
      <xdr:colOff>101600</xdr:colOff>
      <xdr:row>94</xdr:row>
      <xdr:rowOff>115367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3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131894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0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164948</xdr:rowOff>
    </xdr:from>
    <xdr:to>
      <xdr:col>10</xdr:col>
      <xdr:colOff>165100</xdr:colOff>
      <xdr:row>96</xdr:row>
      <xdr:rowOff>95098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111625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22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160223</xdr:rowOff>
    </xdr:from>
    <xdr:to>
      <xdr:col>6</xdr:col>
      <xdr:colOff>38100</xdr:colOff>
      <xdr:row>96</xdr:row>
      <xdr:rowOff>90373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106900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22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69422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67198"/>
          <a:ext cx="1270" cy="148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73249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69422</xdr:rowOff>
    </xdr:from>
    <xdr:to>
      <xdr:col>55</xdr:col>
      <xdr:colOff>88900</xdr:colOff>
      <xdr:row>39</xdr:row>
      <xdr:rowOff>69422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141790</xdr:rowOff>
    </xdr:from>
    <xdr:to>
      <xdr:col>55</xdr:col>
      <xdr:colOff>0</xdr:colOff>
      <xdr:row>38</xdr:row>
      <xdr:rowOff>28187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485440"/>
          <a:ext cx="838200" cy="5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27608</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28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4731</xdr:rowOff>
    </xdr:from>
    <xdr:to>
      <xdr:col>55</xdr:col>
      <xdr:colOff>50800</xdr:colOff>
      <xdr:row>36</xdr:row>
      <xdr:rowOff>106331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141790</xdr:rowOff>
    </xdr:from>
    <xdr:to>
      <xdr:col>50</xdr:col>
      <xdr:colOff>114300</xdr:colOff>
      <xdr:row>38</xdr:row>
      <xdr:rowOff>11303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85440"/>
          <a:ext cx="889000" cy="4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9206</xdr:rowOff>
    </xdr:from>
    <xdr:to>
      <xdr:col>50</xdr:col>
      <xdr:colOff>165100</xdr:colOff>
      <xdr:row>36</xdr:row>
      <xdr:rowOff>110806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127333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9387</xdr:rowOff>
    </xdr:from>
    <xdr:to>
      <xdr:col>45</xdr:col>
      <xdr:colOff>177800</xdr:colOff>
      <xdr:row>38</xdr:row>
      <xdr:rowOff>11303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324337"/>
          <a:ext cx="889000" cy="120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42483</xdr:rowOff>
    </xdr:from>
    <xdr:to>
      <xdr:col>46</xdr:col>
      <xdr:colOff>38100</xdr:colOff>
      <xdr:row>36</xdr:row>
      <xdr:rowOff>144083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160610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9387</xdr:rowOff>
    </xdr:from>
    <xdr:to>
      <xdr:col>41</xdr:col>
      <xdr:colOff>50800</xdr:colOff>
      <xdr:row>38</xdr:row>
      <xdr:rowOff>23647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324337"/>
          <a:ext cx="889000" cy="121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148837</xdr:rowOff>
    </xdr:from>
    <xdr:to>
      <xdr:col>55</xdr:col>
      <xdr:colOff>50800</xdr:colOff>
      <xdr:row>38</xdr:row>
      <xdr:rowOff>78987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9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127264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7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90990</xdr:rowOff>
    </xdr:from>
    <xdr:to>
      <xdr:col>50</xdr:col>
      <xdr:colOff>165100</xdr:colOff>
      <xdr:row>38</xdr:row>
      <xdr:rowOff>21140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12267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2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131953</xdr:rowOff>
    </xdr:from>
    <xdr:to>
      <xdr:col>46</xdr:col>
      <xdr:colOff>38100</xdr:colOff>
      <xdr:row>38</xdr:row>
      <xdr:rowOff>62103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53230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6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130037</xdr:rowOff>
    </xdr:from>
    <xdr:to>
      <xdr:col>41</xdr:col>
      <xdr:colOff>101600</xdr:colOff>
      <xdr:row>31</xdr:row>
      <xdr:rowOff>60187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2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51314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36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144297</xdr:rowOff>
    </xdr:from>
    <xdr:to>
      <xdr:col>36</xdr:col>
      <xdr:colOff>165100</xdr:colOff>
      <xdr:row>38</xdr:row>
      <xdr:rowOff>74447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8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65574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8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75440</xdr:rowOff>
    </xdr:from>
    <xdr:to>
      <xdr:col>55</xdr:col>
      <xdr:colOff>0</xdr:colOff>
      <xdr:row>56</xdr:row>
      <xdr:rowOff>83373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8819390"/>
          <a:ext cx="838200" cy="86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42021</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7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112451</xdr:rowOff>
    </xdr:from>
    <xdr:to>
      <xdr:col>50</xdr:col>
      <xdr:colOff>114300</xdr:colOff>
      <xdr:row>56</xdr:row>
      <xdr:rowOff>83373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542201"/>
          <a:ext cx="889000" cy="14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78957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69641</xdr:rowOff>
    </xdr:from>
    <xdr:to>
      <xdr:col>45</xdr:col>
      <xdr:colOff>177800</xdr:colOff>
      <xdr:row>55</xdr:row>
      <xdr:rowOff>112451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327941"/>
          <a:ext cx="889000" cy="2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53070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69641</xdr:rowOff>
    </xdr:from>
    <xdr:to>
      <xdr:col>41</xdr:col>
      <xdr:colOff>50800</xdr:colOff>
      <xdr:row>56</xdr:row>
      <xdr:rowOff>1854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327941"/>
          <a:ext cx="889000" cy="27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64820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24640</xdr:rowOff>
    </xdr:from>
    <xdr:to>
      <xdr:col>55</xdr:col>
      <xdr:colOff>50800</xdr:colOff>
      <xdr:row>51</xdr:row>
      <xdr:rowOff>126240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876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111017</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68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32573</xdr:rowOff>
    </xdr:from>
    <xdr:to>
      <xdr:col>50</xdr:col>
      <xdr:colOff>165100</xdr:colOff>
      <xdr:row>56</xdr:row>
      <xdr:rowOff>134173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3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125300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7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61651</xdr:rowOff>
    </xdr:from>
    <xdr:to>
      <xdr:col>46</xdr:col>
      <xdr:colOff>38100</xdr:colOff>
      <xdr:row>55</xdr:row>
      <xdr:rowOff>163251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4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8328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26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18841</xdr:rowOff>
    </xdr:from>
    <xdr:to>
      <xdr:col>41</xdr:col>
      <xdr:colOff>101600</xdr:colOff>
      <xdr:row>54</xdr:row>
      <xdr:rowOff>120441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27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136968</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05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122504</xdr:rowOff>
    </xdr:from>
    <xdr:to>
      <xdr:col>36</xdr:col>
      <xdr:colOff>165100</xdr:colOff>
      <xdr:row>56</xdr:row>
      <xdr:rowOff>52654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69181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32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40602</xdr:rowOff>
    </xdr:from>
    <xdr:to>
      <xdr:col>55</xdr:col>
      <xdr:colOff>0</xdr:colOff>
      <xdr:row>78</xdr:row>
      <xdr:rowOff>89922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242252"/>
          <a:ext cx="838200" cy="2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19073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20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163988</xdr:rowOff>
    </xdr:from>
    <xdr:to>
      <xdr:col>50</xdr:col>
      <xdr:colOff>114300</xdr:colOff>
      <xdr:row>78</xdr:row>
      <xdr:rowOff>89922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365638"/>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160674</xdr:rowOff>
    </xdr:from>
    <xdr:to>
      <xdr:col>45</xdr:col>
      <xdr:colOff>177800</xdr:colOff>
      <xdr:row>77</xdr:row>
      <xdr:rowOff>163988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190874"/>
          <a:ext cx="889000" cy="17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160674</xdr:rowOff>
    </xdr:from>
    <xdr:to>
      <xdr:col>41</xdr:col>
      <xdr:colOff>50800</xdr:colOff>
      <xdr:row>78</xdr:row>
      <xdr:rowOff>91142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190874"/>
          <a:ext cx="889000" cy="27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85444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161252</xdr:rowOff>
    </xdr:from>
    <xdr:to>
      <xdr:col>55</xdr:col>
      <xdr:colOff>50800</xdr:colOff>
      <xdr:row>77</xdr:row>
      <xdr:rowOff>91402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1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12679</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04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39122</xdr:rowOff>
    </xdr:from>
    <xdr:to>
      <xdr:col>50</xdr:col>
      <xdr:colOff>165100</xdr:colOff>
      <xdr:row>78</xdr:row>
      <xdr:rowOff>140722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131849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0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113188</xdr:rowOff>
    </xdr:from>
    <xdr:to>
      <xdr:col>46</xdr:col>
      <xdr:colOff>38100</xdr:colOff>
      <xdr:row>78</xdr:row>
      <xdr:rowOff>43338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34465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40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109874</xdr:rowOff>
    </xdr:from>
    <xdr:to>
      <xdr:col>41</xdr:col>
      <xdr:colOff>101600</xdr:colOff>
      <xdr:row>77</xdr:row>
      <xdr:rowOff>40024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1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56551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9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40342</xdr:rowOff>
    </xdr:from>
    <xdr:to>
      <xdr:col>36</xdr:col>
      <xdr:colOff>165100</xdr:colOff>
      <xdr:row>78</xdr:row>
      <xdr:rowOff>141942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133069</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0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40390</xdr:rowOff>
    </xdr:from>
    <xdr:to>
      <xdr:col>55</xdr:col>
      <xdr:colOff>0</xdr:colOff>
      <xdr:row>96</xdr:row>
      <xdr:rowOff>123644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5470890"/>
          <a:ext cx="838200" cy="111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148534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3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108480</xdr:rowOff>
    </xdr:from>
    <xdr:to>
      <xdr:col>50</xdr:col>
      <xdr:colOff>114300</xdr:colOff>
      <xdr:row>96</xdr:row>
      <xdr:rowOff>123644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396230"/>
          <a:ext cx="889000" cy="18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41326</xdr:rowOff>
    </xdr:from>
    <xdr:to>
      <xdr:col>45</xdr:col>
      <xdr:colOff>177800</xdr:colOff>
      <xdr:row>95</xdr:row>
      <xdr:rowOff>108480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329076"/>
          <a:ext cx="889000" cy="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17905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6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41326</xdr:rowOff>
    </xdr:from>
    <xdr:to>
      <xdr:col>41</xdr:col>
      <xdr:colOff>50800</xdr:colOff>
      <xdr:row>96</xdr:row>
      <xdr:rowOff>1364</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329076"/>
          <a:ext cx="889000" cy="13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45545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161040</xdr:rowOff>
    </xdr:from>
    <xdr:to>
      <xdr:col>55</xdr:col>
      <xdr:colOff>50800</xdr:colOff>
      <xdr:row>90</xdr:row>
      <xdr:rowOff>91190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5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114067</xdr:rowOff>
    </xdr:from>
    <xdr:ext cx="599010"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537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72844</xdr:rowOff>
    </xdr:from>
    <xdr:to>
      <xdr:col>50</xdr:col>
      <xdr:colOff>165100</xdr:colOff>
      <xdr:row>97</xdr:row>
      <xdr:rowOff>2994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5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19521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30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57680</xdr:rowOff>
    </xdr:from>
    <xdr:to>
      <xdr:col>46</xdr:col>
      <xdr:colOff>38100</xdr:colOff>
      <xdr:row>95</xdr:row>
      <xdr:rowOff>159280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3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4357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12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161976</xdr:rowOff>
    </xdr:from>
    <xdr:to>
      <xdr:col>41</xdr:col>
      <xdr:colOff>101600</xdr:colOff>
      <xdr:row>95</xdr:row>
      <xdr:rowOff>92126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27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108653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05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122014</xdr:rowOff>
    </xdr:from>
    <xdr:to>
      <xdr:col>36</xdr:col>
      <xdr:colOff>165100</xdr:colOff>
      <xdr:row>96</xdr:row>
      <xdr:rowOff>52164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4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68691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18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64833</xdr:rowOff>
    </xdr:from>
    <xdr:to>
      <xdr:col>85</xdr:col>
      <xdr:colOff>127000</xdr:colOff>
      <xdr:row>38</xdr:row>
      <xdr:rowOff>163455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579933"/>
          <a:ext cx="838200" cy="9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34047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49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108496</xdr:rowOff>
    </xdr:from>
    <xdr:to>
      <xdr:col>81</xdr:col>
      <xdr:colOff>50800</xdr:colOff>
      <xdr:row>38</xdr:row>
      <xdr:rowOff>163455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23596"/>
          <a:ext cx="889000" cy="5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53518</xdr:rowOff>
    </xdr:from>
    <xdr:to>
      <xdr:col>76</xdr:col>
      <xdr:colOff>114300</xdr:colOff>
      <xdr:row>38</xdr:row>
      <xdr:rowOff>108496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568618"/>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83998</xdr:rowOff>
    </xdr:from>
    <xdr:to>
      <xdr:col>71</xdr:col>
      <xdr:colOff>177800</xdr:colOff>
      <xdr:row>38</xdr:row>
      <xdr:rowOff>53518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427648"/>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109408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110018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14033</xdr:rowOff>
    </xdr:from>
    <xdr:to>
      <xdr:col>85</xdr:col>
      <xdr:colOff>177800</xdr:colOff>
      <xdr:row>38</xdr:row>
      <xdr:rowOff>115633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2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36911</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38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112655</xdr:rowOff>
    </xdr:from>
    <xdr:to>
      <xdr:col>81</xdr:col>
      <xdr:colOff>101600</xdr:colOff>
      <xdr:row>39</xdr:row>
      <xdr:rowOff>42805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33932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72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57696</xdr:rowOff>
    </xdr:from>
    <xdr:to>
      <xdr:col>76</xdr:col>
      <xdr:colOff>165100</xdr:colOff>
      <xdr:row>38</xdr:row>
      <xdr:rowOff>159296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150423</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66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2718</xdr:rowOff>
    </xdr:from>
    <xdr:to>
      <xdr:col>72</xdr:col>
      <xdr:colOff>38100</xdr:colOff>
      <xdr:row>38</xdr:row>
      <xdr:rowOff>104318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120845</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29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33198</xdr:rowOff>
    </xdr:from>
    <xdr:to>
      <xdr:col>67</xdr:col>
      <xdr:colOff>101600</xdr:colOff>
      <xdr:row>37</xdr:row>
      <xdr:rowOff>134798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37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151325</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47111" y="615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110896</xdr:rowOff>
    </xdr:from>
    <xdr:to>
      <xdr:col>85</xdr:col>
      <xdr:colOff>127000</xdr:colOff>
      <xdr:row>74</xdr:row>
      <xdr:rowOff>22493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626746"/>
          <a:ext cx="838200" cy="8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166457</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5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22493</xdr:rowOff>
    </xdr:from>
    <xdr:to>
      <xdr:col>81</xdr:col>
      <xdr:colOff>50800</xdr:colOff>
      <xdr:row>74</xdr:row>
      <xdr:rowOff>68034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709793"/>
          <a:ext cx="889000" cy="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127709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168716</xdr:rowOff>
    </xdr:from>
    <xdr:to>
      <xdr:col>76</xdr:col>
      <xdr:colOff>114300</xdr:colOff>
      <xdr:row>74</xdr:row>
      <xdr:rowOff>68034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2684566"/>
          <a:ext cx="889000" cy="7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127547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168063</xdr:rowOff>
    </xdr:from>
    <xdr:to>
      <xdr:col>71</xdr:col>
      <xdr:colOff>177800</xdr:colOff>
      <xdr:row>73</xdr:row>
      <xdr:rowOff>168716</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68391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90971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60096</xdr:rowOff>
    </xdr:from>
    <xdr:to>
      <xdr:col>85</xdr:col>
      <xdr:colOff>177800</xdr:colOff>
      <xdr:row>73</xdr:row>
      <xdr:rowOff>161696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57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82973</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42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143143</xdr:rowOff>
    </xdr:from>
    <xdr:to>
      <xdr:col>81</xdr:col>
      <xdr:colOff>101600</xdr:colOff>
      <xdr:row>74</xdr:row>
      <xdr:rowOff>73293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6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89820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4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17234</xdr:rowOff>
    </xdr:from>
    <xdr:to>
      <xdr:col>76</xdr:col>
      <xdr:colOff>165100</xdr:colOff>
      <xdr:row>74</xdr:row>
      <xdr:rowOff>118834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7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135361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4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117916</xdr:rowOff>
    </xdr:from>
    <xdr:to>
      <xdr:col>72</xdr:col>
      <xdr:colOff>38100</xdr:colOff>
      <xdr:row>74</xdr:row>
      <xdr:rowOff>48066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63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64593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4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117263</xdr:rowOff>
    </xdr:from>
    <xdr:to>
      <xdr:col>67</xdr:col>
      <xdr:colOff>101600</xdr:colOff>
      <xdr:row>74</xdr:row>
      <xdr:rowOff>47413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63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63940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4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163868</xdr:rowOff>
    </xdr:from>
    <xdr:to>
      <xdr:col>85</xdr:col>
      <xdr:colOff>127000</xdr:colOff>
      <xdr:row>99</xdr:row>
      <xdr:rowOff>17945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965968"/>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45465</xdr:rowOff>
    </xdr:from>
    <xdr:to>
      <xdr:col>81</xdr:col>
      <xdr:colOff>50800</xdr:colOff>
      <xdr:row>98</xdr:row>
      <xdr:rowOff>163868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676115"/>
          <a:ext cx="889000" cy="28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45465</xdr:rowOff>
    </xdr:from>
    <xdr:to>
      <xdr:col>76</xdr:col>
      <xdr:colOff>114300</xdr:colOff>
      <xdr:row>99</xdr:row>
      <xdr:rowOff>8547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676115"/>
          <a:ext cx="889000" cy="30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8547</xdr:rowOff>
    </xdr:from>
    <xdr:to>
      <xdr:col>71</xdr:col>
      <xdr:colOff>177800</xdr:colOff>
      <xdr:row>99</xdr:row>
      <xdr:rowOff>19495</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982097"/>
          <a:ext cx="889000" cy="1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82250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98582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138595</xdr:rowOff>
    </xdr:from>
    <xdr:to>
      <xdr:col>85</xdr:col>
      <xdr:colOff>177800</xdr:colOff>
      <xdr:row>99</xdr:row>
      <xdr:rowOff>68745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94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53522</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8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113068</xdr:rowOff>
    </xdr:from>
    <xdr:to>
      <xdr:col>81</xdr:col>
      <xdr:colOff>101600</xdr:colOff>
      <xdr:row>99</xdr:row>
      <xdr:rowOff>43218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9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34345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700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166115</xdr:rowOff>
    </xdr:from>
    <xdr:to>
      <xdr:col>76</xdr:col>
      <xdr:colOff>165100</xdr:colOff>
      <xdr:row>97</xdr:row>
      <xdr:rowOff>96265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62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87392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71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129197</xdr:rowOff>
    </xdr:from>
    <xdr:to>
      <xdr:col>72</xdr:col>
      <xdr:colOff>38100</xdr:colOff>
      <xdr:row>99</xdr:row>
      <xdr:rowOff>59347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50474</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702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140145</xdr:rowOff>
    </xdr:from>
    <xdr:to>
      <xdr:col>67</xdr:col>
      <xdr:colOff>101600</xdr:colOff>
      <xdr:row>99</xdr:row>
      <xdr:rowOff>70295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61422</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703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214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1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27457</xdr:rowOff>
    </xdr:from>
    <xdr:to>
      <xdr:col>116</xdr:col>
      <xdr:colOff>63500</xdr:colOff>
      <xdr:row>54</xdr:row>
      <xdr:rowOff>87899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285757"/>
          <a:ext cx="838200" cy="6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87489</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688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135859</xdr:rowOff>
    </xdr:from>
    <xdr:to>
      <xdr:col>111</xdr:col>
      <xdr:colOff>177800</xdr:colOff>
      <xdr:row>54</xdr:row>
      <xdr:rowOff>27457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222709"/>
          <a:ext cx="889000" cy="6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48582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82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32121</xdr:rowOff>
    </xdr:from>
    <xdr:to>
      <xdr:col>107</xdr:col>
      <xdr:colOff>50800</xdr:colOff>
      <xdr:row>53</xdr:row>
      <xdr:rowOff>135859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118971"/>
          <a:ext cx="889000" cy="10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28739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80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143632</xdr:rowOff>
    </xdr:from>
    <xdr:to>
      <xdr:col>102</xdr:col>
      <xdr:colOff>114300</xdr:colOff>
      <xdr:row>53</xdr:row>
      <xdr:rowOff>32121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059032"/>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99423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110076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37099</xdr:rowOff>
    </xdr:from>
    <xdr:to>
      <xdr:col>116</xdr:col>
      <xdr:colOff>114300</xdr:colOff>
      <xdr:row>54</xdr:row>
      <xdr:rowOff>138699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2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59976</xdr:rowOff>
    </xdr:from>
    <xdr:ext cx="534377"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14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148107</xdr:rowOff>
    </xdr:from>
    <xdr:to>
      <xdr:col>112</xdr:col>
      <xdr:colOff>38100</xdr:colOff>
      <xdr:row>54</xdr:row>
      <xdr:rowOff>78257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2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94784</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56111" y="901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85059</xdr:rowOff>
    </xdr:from>
    <xdr:to>
      <xdr:col>107</xdr:col>
      <xdr:colOff>101600</xdr:colOff>
      <xdr:row>54</xdr:row>
      <xdr:rowOff>15209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1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31736</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67111" y="894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152771</xdr:rowOff>
    </xdr:from>
    <xdr:to>
      <xdr:col>102</xdr:col>
      <xdr:colOff>165100</xdr:colOff>
      <xdr:row>53</xdr:row>
      <xdr:rowOff>82921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06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99448</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88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92832</xdr:rowOff>
    </xdr:from>
    <xdr:to>
      <xdr:col>98</xdr:col>
      <xdr:colOff>38100</xdr:colOff>
      <xdr:row>53</xdr:row>
      <xdr:rowOff>22982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00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39509</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878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130823</xdr:rowOff>
    </xdr:from>
    <xdr:to>
      <xdr:col>116</xdr:col>
      <xdr:colOff>63500</xdr:colOff>
      <xdr:row>73</xdr:row>
      <xdr:rowOff>11799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475223"/>
          <a:ext cx="8382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11799</xdr:rowOff>
    </xdr:from>
    <xdr:to>
      <xdr:col>111</xdr:col>
      <xdr:colOff>177800</xdr:colOff>
      <xdr:row>73</xdr:row>
      <xdr:rowOff>48603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527649"/>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48603</xdr:rowOff>
    </xdr:from>
    <xdr:to>
      <xdr:col>107</xdr:col>
      <xdr:colOff>50800</xdr:colOff>
      <xdr:row>73</xdr:row>
      <xdr:rowOff>100876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564453"/>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100876</xdr:rowOff>
    </xdr:from>
    <xdr:to>
      <xdr:col>102</xdr:col>
      <xdr:colOff>114300</xdr:colOff>
      <xdr:row>73</xdr:row>
      <xdr:rowOff>161227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616726"/>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65041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80023</xdr:rowOff>
    </xdr:from>
    <xdr:to>
      <xdr:col>116</xdr:col>
      <xdr:colOff>114300</xdr:colOff>
      <xdr:row>73</xdr:row>
      <xdr:rowOff>10173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4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102900</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27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132449</xdr:rowOff>
    </xdr:from>
    <xdr:to>
      <xdr:col>112</xdr:col>
      <xdr:colOff>38100</xdr:colOff>
      <xdr:row>73</xdr:row>
      <xdr:rowOff>62599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4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79126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25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169253</xdr:rowOff>
    </xdr:from>
    <xdr:to>
      <xdr:col>107</xdr:col>
      <xdr:colOff>101600</xdr:colOff>
      <xdr:row>73</xdr:row>
      <xdr:rowOff>99403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51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115930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28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50076</xdr:rowOff>
    </xdr:from>
    <xdr:to>
      <xdr:col>102</xdr:col>
      <xdr:colOff>165100</xdr:colOff>
      <xdr:row>73</xdr:row>
      <xdr:rowOff>151676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56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168203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3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110427</xdr:rowOff>
    </xdr:from>
    <xdr:to>
      <xdr:col>98</xdr:col>
      <xdr:colOff>38100</xdr:colOff>
      <xdr:row>74</xdr:row>
      <xdr:rowOff>40577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6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57104</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4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116,415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円の減少となっている。これは、退職手当組合負担金の負担金率の減少などが主な要因である。なお、類似団体と比較して高い水準にある理由は、本市が和歌山県全域の約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％、県内１位の広大な面積を有しており、旧町村単位に４つの行政局を配置していることなどから、人口当たりの職員数が多いためである。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扶助費は、住民税非課税世帯支援事業の皆増などが主な要因である。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175,933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113,541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円の増加となっている。これは、新庁舎整備事業の最終年度に伴う事業費の増加などが主な要因である。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68,448
68,059
1,026.89
54,295,768
52,176,933
1,793,934
23,786,148
50,497,797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76454</xdr:rowOff>
    </xdr:from>
    <xdr:to>
      <xdr:col>24</xdr:col>
      <xdr:colOff>63500</xdr:colOff>
      <xdr:row>36</xdr:row>
      <xdr:rowOff>117983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48654"/>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8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21209</xdr:rowOff>
    </xdr:from>
    <xdr:to>
      <xdr:col>19</xdr:col>
      <xdr:colOff>177800</xdr:colOff>
      <xdr:row>36</xdr:row>
      <xdr:rowOff>76454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93409"/>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95013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89408</xdr:rowOff>
    </xdr:from>
    <xdr:to>
      <xdr:col>15</xdr:col>
      <xdr:colOff>50800</xdr:colOff>
      <xdr:row>36</xdr:row>
      <xdr:rowOff>21209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90158"/>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59690</xdr:rowOff>
    </xdr:from>
    <xdr:to>
      <xdr:col>10</xdr:col>
      <xdr:colOff>114300</xdr:colOff>
      <xdr:row>35</xdr:row>
      <xdr:rowOff>89408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044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73042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33799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67183</xdr:rowOff>
    </xdr:from>
    <xdr:to>
      <xdr:col>24</xdr:col>
      <xdr:colOff>114300</xdr:colOff>
      <xdr:row>36</xdr:row>
      <xdr:rowOff>168783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45610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25654</xdr:rowOff>
    </xdr:from>
    <xdr:to>
      <xdr:col>20</xdr:col>
      <xdr:colOff>38100</xdr:colOff>
      <xdr:row>36</xdr:row>
      <xdr:rowOff>127254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141859</xdr:rowOff>
    </xdr:from>
    <xdr:to>
      <xdr:col>15</xdr:col>
      <xdr:colOff>101600</xdr:colOff>
      <xdr:row>36</xdr:row>
      <xdr:rowOff>72009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88536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38608</xdr:rowOff>
    </xdr:from>
    <xdr:to>
      <xdr:col>10</xdr:col>
      <xdr:colOff>165100</xdr:colOff>
      <xdr:row>35</xdr:row>
      <xdr:rowOff>140208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156735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8890</xdr:rowOff>
    </xdr:from>
    <xdr:to>
      <xdr:col>6</xdr:col>
      <xdr:colOff>38100</xdr:colOff>
      <xdr:row>35</xdr:row>
      <xdr:rowOff>110490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127017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147600</xdr:rowOff>
    </xdr:from>
    <xdr:to>
      <xdr:col>24</xdr:col>
      <xdr:colOff>63500</xdr:colOff>
      <xdr:row>56</xdr:row>
      <xdr:rowOff>90204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234450"/>
          <a:ext cx="838200" cy="45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118346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8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21207</xdr:rowOff>
    </xdr:from>
    <xdr:to>
      <xdr:col>19</xdr:col>
      <xdr:colOff>177800</xdr:colOff>
      <xdr:row>56</xdr:row>
      <xdr:rowOff>90204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22407"/>
          <a:ext cx="889000" cy="6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36340</xdr:rowOff>
    </xdr:from>
    <xdr:to>
      <xdr:col>15</xdr:col>
      <xdr:colOff>50800</xdr:colOff>
      <xdr:row>56</xdr:row>
      <xdr:rowOff>21207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294640"/>
          <a:ext cx="889000" cy="32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94937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36340</xdr:rowOff>
    </xdr:from>
    <xdr:to>
      <xdr:col>10</xdr:col>
      <xdr:colOff>114300</xdr:colOff>
      <xdr:row>57</xdr:row>
      <xdr:rowOff>48937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94640"/>
          <a:ext cx="889000" cy="5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93687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61930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96800</xdr:rowOff>
    </xdr:from>
    <xdr:to>
      <xdr:col>24</xdr:col>
      <xdr:colOff>114300</xdr:colOff>
      <xdr:row>54</xdr:row>
      <xdr:rowOff>26950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18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119677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03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39404</xdr:rowOff>
    </xdr:from>
    <xdr:to>
      <xdr:col>20</xdr:col>
      <xdr:colOff>38100</xdr:colOff>
      <xdr:row>56</xdr:row>
      <xdr:rowOff>141004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4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132131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3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141857</xdr:rowOff>
    </xdr:from>
    <xdr:to>
      <xdr:col>15</xdr:col>
      <xdr:colOff>101600</xdr:colOff>
      <xdr:row>56</xdr:row>
      <xdr:rowOff>72007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88534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4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156990</xdr:rowOff>
    </xdr:from>
    <xdr:to>
      <xdr:col>10</xdr:col>
      <xdr:colOff>165100</xdr:colOff>
      <xdr:row>54</xdr:row>
      <xdr:rowOff>87140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78267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3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169587</xdr:rowOff>
    </xdr:from>
    <xdr:to>
      <xdr:col>6</xdr:col>
      <xdr:colOff>38100</xdr:colOff>
      <xdr:row>57</xdr:row>
      <xdr:rowOff>99737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90864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91041</xdr:rowOff>
    </xdr:from>
    <xdr:to>
      <xdr:col>24</xdr:col>
      <xdr:colOff>62865</xdr:colOff>
      <xdr:row>78</xdr:row>
      <xdr:rowOff>142622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21091"/>
          <a:ext cx="1270" cy="159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146449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142622</xdr:rowOff>
    </xdr:from>
    <xdr:to>
      <xdr:col>24</xdr:col>
      <xdr:colOff>152400</xdr:colOff>
      <xdr:row>78</xdr:row>
      <xdr:rowOff>142622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37718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9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91041</xdr:rowOff>
    </xdr:from>
    <xdr:to>
      <xdr:col>24</xdr:col>
      <xdr:colOff>152400</xdr:colOff>
      <xdr:row>69</xdr:row>
      <xdr:rowOff>91041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21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131307</xdr:rowOff>
    </xdr:from>
    <xdr:to>
      <xdr:col>24</xdr:col>
      <xdr:colOff>63500</xdr:colOff>
      <xdr:row>74</xdr:row>
      <xdr:rowOff>127470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475707"/>
          <a:ext cx="838200" cy="33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165200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52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15323</xdr:rowOff>
    </xdr:from>
    <xdr:to>
      <xdr:col>24</xdr:col>
      <xdr:colOff>114300</xdr:colOff>
      <xdr:row>75</xdr:row>
      <xdr:rowOff>116923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54204</xdr:rowOff>
    </xdr:from>
    <xdr:to>
      <xdr:col>19</xdr:col>
      <xdr:colOff>177800</xdr:colOff>
      <xdr:row>74</xdr:row>
      <xdr:rowOff>127470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570054"/>
          <a:ext cx="889000" cy="24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56586</xdr:rowOff>
    </xdr:from>
    <xdr:to>
      <xdr:col>20</xdr:col>
      <xdr:colOff>38100</xdr:colOff>
      <xdr:row>76</xdr:row>
      <xdr:rowOff>158186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149313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54204</xdr:rowOff>
    </xdr:from>
    <xdr:to>
      <xdr:col>15</xdr:col>
      <xdr:colOff>50800</xdr:colOff>
      <xdr:row>76</xdr:row>
      <xdr:rowOff>84477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570054"/>
          <a:ext cx="889000" cy="54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48242</xdr:rowOff>
    </xdr:from>
    <xdr:to>
      <xdr:col>15</xdr:col>
      <xdr:colOff>101600</xdr:colOff>
      <xdr:row>75</xdr:row>
      <xdr:rowOff>149842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0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140969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75022</xdr:rowOff>
    </xdr:from>
    <xdr:to>
      <xdr:col>10</xdr:col>
      <xdr:colOff>114300</xdr:colOff>
      <xdr:row>76</xdr:row>
      <xdr:rowOff>84477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05222"/>
          <a:ext cx="889000" cy="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136399</xdr:rowOff>
    </xdr:from>
    <xdr:to>
      <xdr:col>10</xdr:col>
      <xdr:colOff>165100</xdr:colOff>
      <xdr:row>78</xdr:row>
      <xdr:rowOff>66549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3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52112</xdr:rowOff>
    </xdr:from>
    <xdr:to>
      <xdr:col>6</xdr:col>
      <xdr:colOff>38100</xdr:colOff>
      <xdr:row>78</xdr:row>
      <xdr:rowOff>153712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80507</xdr:rowOff>
    </xdr:from>
    <xdr:to>
      <xdr:col>24</xdr:col>
      <xdr:colOff>114300</xdr:colOff>
      <xdr:row>73</xdr:row>
      <xdr:rowOff>10657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2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103384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27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76670</xdr:rowOff>
    </xdr:from>
    <xdr:to>
      <xdr:col>20</xdr:col>
      <xdr:colOff>38100</xdr:colOff>
      <xdr:row>75</xdr:row>
      <xdr:rowOff>6820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23347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3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3404</xdr:rowOff>
    </xdr:from>
    <xdr:to>
      <xdr:col>15</xdr:col>
      <xdr:colOff>101600</xdr:colOff>
      <xdr:row>73</xdr:row>
      <xdr:rowOff>105004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1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121531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29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33677</xdr:rowOff>
    </xdr:from>
    <xdr:to>
      <xdr:col>10</xdr:col>
      <xdr:colOff>165100</xdr:colOff>
      <xdr:row>76</xdr:row>
      <xdr:rowOff>135277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151804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24222</xdr:rowOff>
    </xdr:from>
    <xdr:to>
      <xdr:col>6</xdr:col>
      <xdr:colOff>38100</xdr:colOff>
      <xdr:row>76</xdr:row>
      <xdr:rowOff>125822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5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142350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2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26848</xdr:rowOff>
    </xdr:from>
    <xdr:to>
      <xdr:col>24</xdr:col>
      <xdr:colOff>63500</xdr:colOff>
      <xdr:row>94</xdr:row>
      <xdr:rowOff>53232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143148"/>
          <a:ext cx="8382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48658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3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53232</xdr:rowOff>
    </xdr:from>
    <xdr:to>
      <xdr:col>19</xdr:col>
      <xdr:colOff>177800</xdr:colOff>
      <xdr:row>94</xdr:row>
      <xdr:rowOff>73216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169532"/>
          <a:ext cx="889000" cy="1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153261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146977</xdr:rowOff>
    </xdr:from>
    <xdr:to>
      <xdr:col>15</xdr:col>
      <xdr:colOff>50800</xdr:colOff>
      <xdr:row>94</xdr:row>
      <xdr:rowOff>73216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5920377"/>
          <a:ext cx="889000" cy="26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148765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146977</xdr:rowOff>
    </xdr:from>
    <xdr:to>
      <xdr:col>10</xdr:col>
      <xdr:colOff>114300</xdr:colOff>
      <xdr:row>94</xdr:row>
      <xdr:rowOff>89522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920377"/>
          <a:ext cx="889000" cy="28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165530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147498</xdr:rowOff>
    </xdr:from>
    <xdr:to>
      <xdr:col>24</xdr:col>
      <xdr:colOff>114300</xdr:colOff>
      <xdr:row>94</xdr:row>
      <xdr:rowOff>77648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09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170375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94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2432</xdr:rowOff>
    </xdr:from>
    <xdr:to>
      <xdr:col>20</xdr:col>
      <xdr:colOff>38100</xdr:colOff>
      <xdr:row>94</xdr:row>
      <xdr:rowOff>104032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1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120559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8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22416</xdr:rowOff>
    </xdr:from>
    <xdr:to>
      <xdr:col>15</xdr:col>
      <xdr:colOff>101600</xdr:colOff>
      <xdr:row>94</xdr:row>
      <xdr:rowOff>124016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13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140543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91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96177</xdr:rowOff>
    </xdr:from>
    <xdr:to>
      <xdr:col>10</xdr:col>
      <xdr:colOff>165100</xdr:colOff>
      <xdr:row>93</xdr:row>
      <xdr:rowOff>26327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86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42854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6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38722</xdr:rowOff>
    </xdr:from>
    <xdr:to>
      <xdr:col>6</xdr:col>
      <xdr:colOff>38100</xdr:colOff>
      <xdr:row>94</xdr:row>
      <xdr:rowOff>140322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156849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9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151511</xdr:rowOff>
    </xdr:from>
    <xdr:to>
      <xdr:col>55</xdr:col>
      <xdr:colOff>0</xdr:colOff>
      <xdr:row>39</xdr:row>
      <xdr:rowOff>13970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66611"/>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151511</xdr:rowOff>
    </xdr:from>
    <xdr:to>
      <xdr:col>50</xdr:col>
      <xdr:colOff>114300</xdr:colOff>
      <xdr:row>38</xdr:row>
      <xdr:rowOff>161036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666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161036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39</xdr:row>
      <xdr:rowOff>24638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54800"/>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13098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134620</xdr:rowOff>
    </xdr:from>
    <xdr:to>
      <xdr:col>55</xdr:col>
      <xdr:colOff>50800</xdr:colOff>
      <xdr:row>39</xdr:row>
      <xdr:rowOff>64770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49547</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46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100711</xdr:rowOff>
    </xdr:from>
    <xdr:to>
      <xdr:col>50</xdr:col>
      <xdr:colOff>165100</xdr:colOff>
      <xdr:row>39</xdr:row>
      <xdr:rowOff>30861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21988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0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110236</xdr:rowOff>
    </xdr:from>
    <xdr:to>
      <xdr:col>46</xdr:col>
      <xdr:colOff>38100</xdr:colOff>
      <xdr:row>39</xdr:row>
      <xdr:rowOff>40386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31513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10177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145288</xdr:rowOff>
    </xdr:from>
    <xdr:to>
      <xdr:col>36</xdr:col>
      <xdr:colOff>165100</xdr:colOff>
      <xdr:row>39</xdr:row>
      <xdr:rowOff>75438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66565</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53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75959</xdr:rowOff>
    </xdr:from>
    <xdr:to>
      <xdr:col>55</xdr:col>
      <xdr:colOff>0</xdr:colOff>
      <xdr:row>55</xdr:row>
      <xdr:rowOff>98895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505709"/>
          <a:ext cx="8382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96740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26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88818</xdr:rowOff>
    </xdr:from>
    <xdr:to>
      <xdr:col>50</xdr:col>
      <xdr:colOff>114300</xdr:colOff>
      <xdr:row>55</xdr:row>
      <xdr:rowOff>98895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518568"/>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50220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50223</xdr:rowOff>
    </xdr:from>
    <xdr:to>
      <xdr:col>45</xdr:col>
      <xdr:colOff>177800</xdr:colOff>
      <xdr:row>55</xdr:row>
      <xdr:rowOff>88818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479973"/>
          <a:ext cx="8890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80071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50223</xdr:rowOff>
    </xdr:from>
    <xdr:to>
      <xdr:col>41</xdr:col>
      <xdr:colOff>50800</xdr:colOff>
      <xdr:row>56</xdr:row>
      <xdr:rowOff>15170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479973"/>
          <a:ext cx="889000" cy="13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156462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25159</xdr:rowOff>
    </xdr:from>
    <xdr:to>
      <xdr:col>55</xdr:col>
      <xdr:colOff>50800</xdr:colOff>
      <xdr:row>55</xdr:row>
      <xdr:rowOff>126759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4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48036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48095</xdr:rowOff>
    </xdr:from>
    <xdr:to>
      <xdr:col>50</xdr:col>
      <xdr:colOff>165100</xdr:colOff>
      <xdr:row>55</xdr:row>
      <xdr:rowOff>149695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4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166222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2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38018</xdr:rowOff>
    </xdr:from>
    <xdr:to>
      <xdr:col>46</xdr:col>
      <xdr:colOff>38100</xdr:colOff>
      <xdr:row>55</xdr:row>
      <xdr:rowOff>139618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46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156145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4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170873</xdr:rowOff>
    </xdr:from>
    <xdr:to>
      <xdr:col>41</xdr:col>
      <xdr:colOff>101600</xdr:colOff>
      <xdr:row>55</xdr:row>
      <xdr:rowOff>101023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117550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20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135820</xdr:rowOff>
    </xdr:from>
    <xdr:to>
      <xdr:col>36</xdr:col>
      <xdr:colOff>165100</xdr:colOff>
      <xdr:row>56</xdr:row>
      <xdr:rowOff>65970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82497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7014</xdr:rowOff>
    </xdr:from>
    <xdr:to>
      <xdr:col>55</xdr:col>
      <xdr:colOff>0</xdr:colOff>
      <xdr:row>76</xdr:row>
      <xdr:rowOff>87187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865764"/>
          <a:ext cx="838200" cy="25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78630</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7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160764</xdr:rowOff>
    </xdr:from>
    <xdr:to>
      <xdr:col>50</xdr:col>
      <xdr:colOff>114300</xdr:colOff>
      <xdr:row>75</xdr:row>
      <xdr:rowOff>7014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848064"/>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160764</xdr:rowOff>
    </xdr:from>
    <xdr:to>
      <xdr:col>45</xdr:col>
      <xdr:colOff>177800</xdr:colOff>
      <xdr:row>75</xdr:row>
      <xdr:rowOff>61813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848064"/>
          <a:ext cx="889000" cy="7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61813</xdr:rowOff>
    </xdr:from>
    <xdr:to>
      <xdr:col>41</xdr:col>
      <xdr:colOff>50800</xdr:colOff>
      <xdr:row>76</xdr:row>
      <xdr:rowOff>103876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920563"/>
          <a:ext cx="889000" cy="2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104458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67327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36387</xdr:rowOff>
    </xdr:from>
    <xdr:to>
      <xdr:col>55</xdr:col>
      <xdr:colOff>50800</xdr:colOff>
      <xdr:row>76</xdr:row>
      <xdr:rowOff>137987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0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14814</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04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127664</xdr:rowOff>
    </xdr:from>
    <xdr:to>
      <xdr:col>50</xdr:col>
      <xdr:colOff>165100</xdr:colOff>
      <xdr:row>75</xdr:row>
      <xdr:rowOff>57814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81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48941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9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109964</xdr:rowOff>
    </xdr:from>
    <xdr:to>
      <xdr:col>46</xdr:col>
      <xdr:colOff>38100</xdr:colOff>
      <xdr:row>75</xdr:row>
      <xdr:rowOff>40114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7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31241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8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11013</xdr:rowOff>
    </xdr:from>
    <xdr:to>
      <xdr:col>41</xdr:col>
      <xdr:colOff>101600</xdr:colOff>
      <xdr:row>75</xdr:row>
      <xdr:rowOff>112613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8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129140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64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53076</xdr:rowOff>
    </xdr:from>
    <xdr:to>
      <xdr:col>36</xdr:col>
      <xdr:colOff>165100</xdr:colOff>
      <xdr:row>76</xdr:row>
      <xdr:rowOff>154676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0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171202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85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19686</xdr:rowOff>
    </xdr:from>
    <xdr:to>
      <xdr:col>55</xdr:col>
      <xdr:colOff>0</xdr:colOff>
      <xdr:row>96</xdr:row>
      <xdr:rowOff>36010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478886"/>
          <a:ext cx="838200" cy="1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159283</xdr:rowOff>
    </xdr:from>
    <xdr:to>
      <xdr:col>50</xdr:col>
      <xdr:colOff>114300</xdr:colOff>
      <xdr:row>96</xdr:row>
      <xdr:rowOff>36010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275583"/>
          <a:ext cx="889000" cy="2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119621</xdr:rowOff>
    </xdr:from>
    <xdr:to>
      <xdr:col>45</xdr:col>
      <xdr:colOff>177800</xdr:colOff>
      <xdr:row>94</xdr:row>
      <xdr:rowOff>159283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064471"/>
          <a:ext cx="889000" cy="21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61517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4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119621</xdr:rowOff>
    </xdr:from>
    <xdr:to>
      <xdr:col>41</xdr:col>
      <xdr:colOff>50800</xdr:colOff>
      <xdr:row>94</xdr:row>
      <xdr:rowOff>56204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064471"/>
          <a:ext cx="889000" cy="10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5548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61517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140336</xdr:rowOff>
    </xdr:from>
    <xdr:to>
      <xdr:col>55</xdr:col>
      <xdr:colOff>50800</xdr:colOff>
      <xdr:row>96</xdr:row>
      <xdr:rowOff>70486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118763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0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156660</xdr:rowOff>
    </xdr:from>
    <xdr:to>
      <xdr:col>50</xdr:col>
      <xdr:colOff>165100</xdr:colOff>
      <xdr:row>96</xdr:row>
      <xdr:rowOff>86810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77937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53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108483</xdr:rowOff>
    </xdr:from>
    <xdr:to>
      <xdr:col>46</xdr:col>
      <xdr:colOff>38100</xdr:colOff>
      <xdr:row>95</xdr:row>
      <xdr:rowOff>38633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22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55160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00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68821</xdr:rowOff>
    </xdr:from>
    <xdr:to>
      <xdr:col>41</xdr:col>
      <xdr:colOff>101600</xdr:colOff>
      <xdr:row>93</xdr:row>
      <xdr:rowOff>170421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01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15498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78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5404</xdr:rowOff>
    </xdr:from>
    <xdr:to>
      <xdr:col>36</xdr:col>
      <xdr:colOff>165100</xdr:colOff>
      <xdr:row>94</xdr:row>
      <xdr:rowOff>107004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1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123531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89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141529</xdr:rowOff>
    </xdr:from>
    <xdr:to>
      <xdr:col>85</xdr:col>
      <xdr:colOff>127000</xdr:colOff>
      <xdr:row>35</xdr:row>
      <xdr:rowOff>1169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970829"/>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69080</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41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53632</xdr:rowOff>
    </xdr:from>
    <xdr:to>
      <xdr:col>81</xdr:col>
      <xdr:colOff>50800</xdr:colOff>
      <xdr:row>35</xdr:row>
      <xdr:rowOff>1169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882932"/>
          <a:ext cx="889000" cy="11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65536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33325</xdr:rowOff>
    </xdr:from>
    <xdr:to>
      <xdr:col>76</xdr:col>
      <xdr:colOff>114300</xdr:colOff>
      <xdr:row>34</xdr:row>
      <xdr:rowOff>53632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519725"/>
          <a:ext cx="889000" cy="3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25150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33325</xdr:rowOff>
    </xdr:from>
    <xdr:to>
      <xdr:col>71</xdr:col>
      <xdr:colOff>177800</xdr:colOff>
      <xdr:row>34</xdr:row>
      <xdr:rowOff>108039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519725"/>
          <a:ext cx="889000" cy="41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74337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90729</xdr:rowOff>
    </xdr:from>
    <xdr:to>
      <xdr:col>85</xdr:col>
      <xdr:colOff>177800</xdr:colOff>
      <xdr:row>35</xdr:row>
      <xdr:rowOff>20879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9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113606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7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121819</xdr:rowOff>
    </xdr:from>
    <xdr:to>
      <xdr:col>81</xdr:col>
      <xdr:colOff>101600</xdr:colOff>
      <xdr:row>35</xdr:row>
      <xdr:rowOff>51969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9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68496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7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2832</xdr:rowOff>
    </xdr:from>
    <xdr:to>
      <xdr:col>76</xdr:col>
      <xdr:colOff>165100</xdr:colOff>
      <xdr:row>34</xdr:row>
      <xdr:rowOff>104432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83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120959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60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153975</xdr:rowOff>
    </xdr:from>
    <xdr:to>
      <xdr:col>72</xdr:col>
      <xdr:colOff>38100</xdr:colOff>
      <xdr:row>32</xdr:row>
      <xdr:rowOff>84125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4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100652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2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57239</xdr:rowOff>
    </xdr:from>
    <xdr:to>
      <xdr:col>67</xdr:col>
      <xdr:colOff>101600</xdr:colOff>
      <xdr:row>34</xdr:row>
      <xdr:rowOff>158839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88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3916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66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66872</xdr:rowOff>
    </xdr:from>
    <xdr:to>
      <xdr:col>85</xdr:col>
      <xdr:colOff>127000</xdr:colOff>
      <xdr:row>57</xdr:row>
      <xdr:rowOff>112496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39522"/>
          <a:ext cx="838200" cy="4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112496</xdr:rowOff>
    </xdr:from>
    <xdr:to>
      <xdr:col>81</xdr:col>
      <xdr:colOff>50800</xdr:colOff>
      <xdr:row>58</xdr:row>
      <xdr:rowOff>30849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85146"/>
          <a:ext cx="889000" cy="8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89202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1759</xdr:rowOff>
    </xdr:from>
    <xdr:to>
      <xdr:col>76</xdr:col>
      <xdr:colOff>114300</xdr:colOff>
      <xdr:row>58</xdr:row>
      <xdr:rowOff>30849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74409"/>
          <a:ext cx="889000" cy="20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149553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1759</xdr:rowOff>
    </xdr:from>
    <xdr:to>
      <xdr:col>71</xdr:col>
      <xdr:colOff>177800</xdr:colOff>
      <xdr:row>58</xdr:row>
      <xdr:rowOff>18085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74409"/>
          <a:ext cx="889000" cy="18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97140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6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26395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16072</xdr:rowOff>
    </xdr:from>
    <xdr:to>
      <xdr:col>85</xdr:col>
      <xdr:colOff>177800</xdr:colOff>
      <xdr:row>57</xdr:row>
      <xdr:rowOff>117672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165949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6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61696</xdr:rowOff>
    </xdr:from>
    <xdr:to>
      <xdr:col>81</xdr:col>
      <xdr:colOff>101600</xdr:colOff>
      <xdr:row>57</xdr:row>
      <xdr:rowOff>163296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154423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151499</xdr:rowOff>
    </xdr:from>
    <xdr:to>
      <xdr:col>76</xdr:col>
      <xdr:colOff>165100</xdr:colOff>
      <xdr:row>58</xdr:row>
      <xdr:rowOff>81649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2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72776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1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122409</xdr:rowOff>
    </xdr:from>
    <xdr:to>
      <xdr:col>72</xdr:col>
      <xdr:colOff>38100</xdr:colOff>
      <xdr:row>57</xdr:row>
      <xdr:rowOff>52559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69086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4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138735</xdr:rowOff>
    </xdr:from>
    <xdr:to>
      <xdr:col>67</xdr:col>
      <xdr:colOff>101600</xdr:colOff>
      <xdr:row>58</xdr:row>
      <xdr:rowOff>68885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60012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64833</xdr:rowOff>
    </xdr:from>
    <xdr:to>
      <xdr:col>85</xdr:col>
      <xdr:colOff>127000</xdr:colOff>
      <xdr:row>78</xdr:row>
      <xdr:rowOff>163455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437933"/>
          <a:ext cx="838200" cy="9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34047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0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108496</xdr:rowOff>
    </xdr:from>
    <xdr:to>
      <xdr:col>81</xdr:col>
      <xdr:colOff>50800</xdr:colOff>
      <xdr:row>78</xdr:row>
      <xdr:rowOff>163455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481596"/>
          <a:ext cx="889000" cy="5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53518</xdr:rowOff>
    </xdr:from>
    <xdr:to>
      <xdr:col>76</xdr:col>
      <xdr:colOff>114300</xdr:colOff>
      <xdr:row>78</xdr:row>
      <xdr:rowOff>108496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426618"/>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83998</xdr:rowOff>
    </xdr:from>
    <xdr:to>
      <xdr:col>71</xdr:col>
      <xdr:colOff>177800</xdr:colOff>
      <xdr:row>78</xdr:row>
      <xdr:rowOff>53518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285648"/>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109408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48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110017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48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14033</xdr:rowOff>
    </xdr:from>
    <xdr:to>
      <xdr:col>85</xdr:col>
      <xdr:colOff>177800</xdr:colOff>
      <xdr:row>78</xdr:row>
      <xdr:rowOff>115633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36910</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23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112655</xdr:rowOff>
    </xdr:from>
    <xdr:to>
      <xdr:col>81</xdr:col>
      <xdr:colOff>101600</xdr:colOff>
      <xdr:row>79</xdr:row>
      <xdr:rowOff>42805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33932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7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57696</xdr:rowOff>
    </xdr:from>
    <xdr:to>
      <xdr:col>76</xdr:col>
      <xdr:colOff>165100</xdr:colOff>
      <xdr:row>78</xdr:row>
      <xdr:rowOff>159296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150423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52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2718</xdr:rowOff>
    </xdr:from>
    <xdr:to>
      <xdr:col>72</xdr:col>
      <xdr:colOff>38100</xdr:colOff>
      <xdr:row>78</xdr:row>
      <xdr:rowOff>104318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37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120845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15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33198</xdr:rowOff>
    </xdr:from>
    <xdr:to>
      <xdr:col>67</xdr:col>
      <xdr:colOff>101600</xdr:colOff>
      <xdr:row>77</xdr:row>
      <xdr:rowOff>134798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2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151325</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30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109003</xdr:rowOff>
    </xdr:from>
    <xdr:to>
      <xdr:col>85</xdr:col>
      <xdr:colOff>127000</xdr:colOff>
      <xdr:row>94</xdr:row>
      <xdr:rowOff>22428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053853"/>
          <a:ext cx="838200" cy="8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166344</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8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22428</xdr:rowOff>
    </xdr:from>
    <xdr:to>
      <xdr:col>81</xdr:col>
      <xdr:colOff>50800</xdr:colOff>
      <xdr:row>94</xdr:row>
      <xdr:rowOff>68018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138728"/>
          <a:ext cx="889000" cy="4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127531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4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168715</xdr:rowOff>
    </xdr:from>
    <xdr:to>
      <xdr:col>76</xdr:col>
      <xdr:colOff>114300</xdr:colOff>
      <xdr:row>94</xdr:row>
      <xdr:rowOff>68018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113565"/>
          <a:ext cx="889000" cy="7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127432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168063</xdr:rowOff>
    </xdr:from>
    <xdr:to>
      <xdr:col>71</xdr:col>
      <xdr:colOff>177800</xdr:colOff>
      <xdr:row>93</xdr:row>
      <xdr:rowOff>168715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112913"/>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58203</xdr:rowOff>
    </xdr:from>
    <xdr:to>
      <xdr:col>85</xdr:col>
      <xdr:colOff>177800</xdr:colOff>
      <xdr:row>93</xdr:row>
      <xdr:rowOff>159803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0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81080</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8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143078</xdr:rowOff>
    </xdr:from>
    <xdr:to>
      <xdr:col>81</xdr:col>
      <xdr:colOff>101600</xdr:colOff>
      <xdr:row>94</xdr:row>
      <xdr:rowOff>73228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08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89755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86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17218</xdr:rowOff>
    </xdr:from>
    <xdr:to>
      <xdr:col>76</xdr:col>
      <xdr:colOff>165100</xdr:colOff>
      <xdr:row>94</xdr:row>
      <xdr:rowOff>118818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1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135345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90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117915</xdr:rowOff>
    </xdr:from>
    <xdr:to>
      <xdr:col>72</xdr:col>
      <xdr:colOff>38100</xdr:colOff>
      <xdr:row>94</xdr:row>
      <xdr:rowOff>48065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0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64592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83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117263</xdr:rowOff>
    </xdr:from>
    <xdr:to>
      <xdr:col>67</xdr:col>
      <xdr:colOff>101600</xdr:colOff>
      <xdr:row>94</xdr:row>
      <xdr:rowOff>47413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0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63940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83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185,772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99,946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円の増加となっている。これは、新庁舎整備事業の最終年度に伴う事業費の増加などが主な要因である。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231,514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20,765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円の増加となっている。これは、住民税非課税世帯支援事業の皆増などが主な要因である。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16,108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円の減少となっている。これは、エネルギー価格等高騰対策事業継続支援事業や地域経済持続化支援事業の皆減などが主な要因である。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財政調整基金残高は、横ばいであるものの、分母となる標準財政規模が減少したことにより、前年度と比較して</a:t>
          </a:r>
          <a:r>
            <a:rPr kumimoji="1" lang="en-US" altLang="ja-JP" sz="1200">
              <a:latin typeface="ＭＳ ゴシック" pitchFamily="49" charset="-128"/>
              <a:ea typeface="ＭＳ ゴシック" pitchFamily="49" charset="-128"/>
            </a:rPr>
            <a:t>0.19</a:t>
          </a:r>
          <a:r>
            <a:rPr kumimoji="1" lang="ja-JP" altLang="en-US" sz="1200">
              <a:latin typeface="ＭＳ ゴシック" pitchFamily="49" charset="-128"/>
              <a:ea typeface="ＭＳ ゴシック" pitchFamily="49" charset="-128"/>
            </a:rPr>
            <a:t>ポイント増加し</a:t>
          </a:r>
          <a:r>
            <a:rPr kumimoji="1" lang="en-US" altLang="ja-JP" sz="1200">
              <a:latin typeface="ＭＳ ゴシック" pitchFamily="49" charset="-128"/>
              <a:ea typeface="ＭＳ ゴシック" pitchFamily="49" charset="-128"/>
            </a:rPr>
            <a:t>17.09</a:t>
          </a:r>
          <a:r>
            <a:rPr kumimoji="1" lang="ja-JP" altLang="en-US" sz="1200">
              <a:latin typeface="ＭＳ ゴシック" pitchFamily="49" charset="-128"/>
              <a:ea typeface="ＭＳ ゴシック" pitchFamily="49" charset="-128"/>
            </a:rPr>
            <a:t>％となっている。</a:t>
          </a:r>
        </a:p>
        <a:p>
          <a:r>
            <a:rPr kumimoji="1" lang="ja-JP" altLang="en-US" sz="1200">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実質収支額は、公債費の繰上償還を実施したことなどから減少し、前年度と比較して</a:t>
          </a:r>
          <a:r>
            <a:rPr kumimoji="1" lang="en-US" altLang="ja-JP" sz="1200">
              <a:solidFill>
                <a:sysClr val="windowText" lastClr="000000"/>
              </a:solidFill>
              <a:latin typeface="ＭＳ ゴシック" pitchFamily="49" charset="-128"/>
              <a:ea typeface="ＭＳ ゴシック" pitchFamily="49" charset="-128"/>
            </a:rPr>
            <a:t>1.22</a:t>
          </a:r>
          <a:r>
            <a:rPr kumimoji="1" lang="ja-JP" altLang="en-US" sz="1200">
              <a:solidFill>
                <a:sysClr val="windowText" lastClr="000000"/>
              </a:solidFill>
              <a:latin typeface="ＭＳ ゴシック" pitchFamily="49" charset="-128"/>
              <a:ea typeface="ＭＳ ゴシック" pitchFamily="49" charset="-128"/>
            </a:rPr>
            <a:t>ポイント減少し</a:t>
          </a:r>
          <a:r>
            <a:rPr kumimoji="1" lang="en-US" altLang="ja-JP" sz="1200">
              <a:solidFill>
                <a:sysClr val="windowText" lastClr="000000"/>
              </a:solidFill>
              <a:latin typeface="ＭＳ ゴシック" pitchFamily="49" charset="-128"/>
              <a:ea typeface="ＭＳ ゴシック" pitchFamily="49" charset="-128"/>
            </a:rPr>
            <a:t>7.54</a:t>
          </a:r>
          <a:r>
            <a:rPr kumimoji="1" lang="ja-JP" altLang="en-US" sz="1200">
              <a:solidFill>
                <a:sysClr val="windowText" lastClr="000000"/>
              </a:solidFill>
              <a:latin typeface="ＭＳ ゴシック" pitchFamily="49" charset="-128"/>
              <a:ea typeface="ＭＳ ゴシック" pitchFamily="49" charset="-128"/>
            </a:rPr>
            <a:t>％となっている。</a:t>
          </a:r>
        </a:p>
        <a:p>
          <a:r>
            <a:rPr kumimoji="1" lang="ja-JP" altLang="en-US" sz="1200">
              <a:solidFill>
                <a:sysClr val="windowText" lastClr="000000"/>
              </a:solidFill>
              <a:latin typeface="ＭＳ ゴシック" pitchFamily="49" charset="-128"/>
              <a:ea typeface="ＭＳ ゴシック" pitchFamily="49" charset="-128"/>
            </a:rPr>
            <a:t>　今後は、公共施設の老朽化に伴う維持管理経費の増加など、厳しい財政運営が見込まれることから、人件費や公債費の抑制など、更なる財政健全化に取り組む必要がある。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駐車場事業特別会計は赤字での推移となっているほか、木材加工事業特別会計は令和４年度から赤字となっている。一般会計等の他の会計は黒字で推移している。</a:t>
          </a:r>
        </a:p>
        <a:p>
          <a:r>
            <a:rPr kumimoji="1" lang="ja-JP" altLang="en-US" sz="1400">
              <a:solidFill>
                <a:sysClr val="windowText" lastClr="000000"/>
              </a:solidFill>
              <a:latin typeface="ＭＳ ゴシック" pitchFamily="49" charset="-128"/>
              <a:ea typeface="ＭＳ ゴシック" pitchFamily="49" charset="-128"/>
            </a:rPr>
            <a:t>　昨今の物価上昇などから今後も厳しい財政運営が予想されるため、安定財源の確保や歳出の削減等、財政基盤の強化に向けた積極的な取組が必要である。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元利償還金は、平成</a:t>
          </a:r>
          <a:r>
            <a:rPr kumimoji="1" lang="en-US" altLang="ja-JP" sz="1400">
              <a:solidFill>
                <a:sysClr val="windowText" lastClr="000000"/>
              </a:solidFill>
              <a:latin typeface="ＭＳ ゴシック" pitchFamily="49" charset="-128"/>
              <a:ea typeface="ＭＳ ゴシック" pitchFamily="49" charset="-128"/>
            </a:rPr>
            <a:t>19</a:t>
          </a:r>
          <a:r>
            <a:rPr kumimoji="1" lang="ja-JP" altLang="en-US" sz="1400">
              <a:solidFill>
                <a:sysClr val="windowText" lastClr="000000"/>
              </a:solidFill>
              <a:latin typeface="ＭＳ ゴシック" pitchFamily="49" charset="-128"/>
              <a:ea typeface="ＭＳ ゴシック" pitchFamily="49" charset="-128"/>
            </a:rPr>
            <a:t>年度に借り入れた合併特例債の償還完了等により減少している。</a:t>
          </a:r>
        </a:p>
        <a:p>
          <a:r>
            <a:rPr kumimoji="1" lang="ja-JP" altLang="en-US" sz="1400">
              <a:solidFill>
                <a:sysClr val="windowText" lastClr="000000"/>
              </a:solidFill>
              <a:latin typeface="ＭＳ ゴシック" pitchFamily="49" charset="-128"/>
              <a:ea typeface="ＭＳ ゴシック" pitchFamily="49" charset="-128"/>
            </a:rPr>
            <a:t>　組合等が起こした地方債の元利償還金に対する負担金等は、公立紀南病院組合の医療機器整備等に係る元利償還金の増加などにより増加している。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和歌山県田辺市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令和５年度末基金残高は、前年度末と比較して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百万円の減少となっている。これは、庁舎整備</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事業の財源として庁舎整備基金を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百万円取り崩したことや、森林環境譲与税活用基金を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百万円取り崩したことなどにより減少したものである。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確実かつ有利な方法により基金の管理を行い、基金残高の確保に努める。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地域振興基金は、本市が有する豊かな自然と歴史を生かした新地方都市の創造のため実施する地域振興事業に要する資金に充てることができる。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三四六総合運動公園整備事業基金は、三四六総合運動公園整備事業に要する資金及び事業に係る市債の償還に充てることができる。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山村活性化基金は、山村地域の活性化に要する資金に充てることができる。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令和５年度末基金残高は、前年度末と比較して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百万円の減少となっている。これは、庁舎整備事業の財源として庁舎整備基金を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百万円取り崩したことや、森林環境譲与税活用基金を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百万円取り崩したことなどにより減少したものである。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共同作業場基金や森林環境譲与税活用基金は事業に係る財源として、三四六総合運動公園整備事業基金は市債の償還財源として一部を取り崩していく予定としており、基金残高は短期的には減少する見込みである。持続的な財政運営を見据え、今後も確実かつ有利な方法により基金の管理を行い、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令和５年度末基金残高は、基金の取り崩しを行わなかったことにより、前年度末から横ばいとなっている。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確実かつ有利な方法により基金の管理を行うとともに、決算状況を踏まえ、可能な範囲で積立を行い、基金残高の確保に努める。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令和５年度末基金残高は、前年度末と比較して９百万円の増加となっている。これは、基金の取り崩しを行わなかったことや、運用益を積み立てたことにより増加したものである。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確実かつ有利な方法により基金の管理を行い、決算状況を踏まえ、可能な範囲で積立を行い、基金残高の確保に努める。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一般会計等に係る地方債の現在高は、庁舎整備事業の財源とするための地方債の新規発行などにより、全体で</a:t>
          </a:r>
          <a:r>
            <a:rPr kumimoji="1" lang="en-US" altLang="ja-JP" sz="1300">
              <a:solidFill>
                <a:sysClr val="windowText" lastClr="000000"/>
              </a:solidFill>
              <a:latin typeface="ＭＳ ゴシック" pitchFamily="49" charset="-128"/>
              <a:ea typeface="ＭＳ ゴシック" pitchFamily="49" charset="-128"/>
            </a:rPr>
            <a:t>2,801</a:t>
          </a:r>
          <a:r>
            <a:rPr kumimoji="1" lang="ja-JP" altLang="en-US" sz="1300">
              <a:solidFill>
                <a:sysClr val="windowText" lastClr="000000"/>
              </a:solidFill>
              <a:latin typeface="ＭＳ ゴシック" pitchFamily="49" charset="-128"/>
              <a:ea typeface="ＭＳ ゴシック" pitchFamily="49" charset="-128"/>
            </a:rPr>
            <a:t>百万円増加している。</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公営企業債等繰入見込額は、農業集落排水事業特別会計における地方債現在高が減少したことなどにより減少している。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組合等負担等見込額は、公立紀南病院組合における地方債現在高が減少したことなどにより減少している。</a:t>
          </a:r>
        </a:p>
        <a:p>
          <a:r>
            <a:rPr kumimoji="1" lang="ja-JP" altLang="en-US" sz="1300">
              <a:solidFill>
                <a:sysClr val="windowText" lastClr="000000"/>
              </a:solidFill>
              <a:latin typeface="ＭＳ ゴシック" pitchFamily="49" charset="-128"/>
              <a:ea typeface="ＭＳ ゴシック" pitchFamily="49" charset="-128"/>
            </a:rPr>
            <a:t>　充当可能基金は、庁舎整備基金や森林環境譲与税活用基金の取り崩しに伴い、</a:t>
          </a:r>
          <a:r>
            <a:rPr kumimoji="1" lang="en-US" altLang="ja-JP" sz="1300">
              <a:solidFill>
                <a:sysClr val="windowText" lastClr="000000"/>
              </a:solidFill>
              <a:latin typeface="ＭＳ ゴシック" pitchFamily="49" charset="-128"/>
              <a:ea typeface="ＭＳ ゴシック" pitchFamily="49" charset="-128"/>
            </a:rPr>
            <a:t>1,879</a:t>
          </a:r>
          <a:r>
            <a:rPr kumimoji="1" lang="ja-JP" altLang="en-US" sz="1300">
              <a:solidFill>
                <a:sysClr val="windowText" lastClr="000000"/>
              </a:solidFill>
              <a:latin typeface="ＭＳ ゴシック" pitchFamily="49" charset="-128"/>
              <a:ea typeface="ＭＳ ゴシック" pitchFamily="49" charset="-128"/>
            </a:rPr>
            <a:t>百万円減少している。</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基準財政需要額算入見込額は、庁舎整備事業に伴う緊急防災・減災事業債の新規発行などにより増加している。</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令和６年度以降も紀南文化会館改修事業などの大型事業が継続するため、地方債現在高は増加する見込みである。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54295768</v>
      </c>
      <c r="BO4" s="358"/>
      <c r="BP4" s="358"/>
      <c r="BQ4" s="358"/>
      <c r="BR4" s="358"/>
      <c r="BS4" s="358"/>
      <c r="BT4" s="358"/>
      <c r="BU4" s="359"/>
      <c r="BV4" s="357">
        <v>46825370</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7.5</v>
      </c>
      <c r="CU4" s="364"/>
      <c r="CV4" s="364"/>
      <c r="CW4" s="364"/>
      <c r="CX4" s="364"/>
      <c r="CY4" s="364"/>
      <c r="CZ4" s="364"/>
      <c r="DA4" s="365"/>
      <c r="DB4" s="363">
        <v>8.8000000000000007</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52176933</v>
      </c>
      <c r="BO5" s="395"/>
      <c r="BP5" s="395"/>
      <c r="BQ5" s="395"/>
      <c r="BR5" s="395"/>
      <c r="BS5" s="395"/>
      <c r="BT5" s="395"/>
      <c r="BU5" s="396"/>
      <c r="BV5" s="394">
        <v>44091563</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98.7</v>
      </c>
      <c r="CU5" s="392"/>
      <c r="CV5" s="392"/>
      <c r="CW5" s="392"/>
      <c r="CX5" s="392"/>
      <c r="CY5" s="392"/>
      <c r="CZ5" s="392"/>
      <c r="DA5" s="393"/>
      <c r="DB5" s="391">
        <v>99.3</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2118835</v>
      </c>
      <c r="BO6" s="395"/>
      <c r="BP6" s="395"/>
      <c r="BQ6" s="395"/>
      <c r="BR6" s="395"/>
      <c r="BS6" s="395"/>
      <c r="BT6" s="395"/>
      <c r="BU6" s="396"/>
      <c r="BV6" s="394">
        <v>2733807</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99.3</v>
      </c>
      <c r="CU6" s="432"/>
      <c r="CV6" s="432"/>
      <c r="CW6" s="432"/>
      <c r="CX6" s="432"/>
      <c r="CY6" s="432"/>
      <c r="CZ6" s="432"/>
      <c r="DA6" s="433"/>
      <c r="DB6" s="431">
        <v>100.1</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324901</v>
      </c>
      <c r="BO7" s="395"/>
      <c r="BP7" s="395"/>
      <c r="BQ7" s="395"/>
      <c r="BR7" s="395"/>
      <c r="BS7" s="395"/>
      <c r="BT7" s="395"/>
      <c r="BU7" s="396"/>
      <c r="BV7" s="394">
        <v>626859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23786148</v>
      </c>
      <c r="CU7" s="395"/>
      <c r="CV7" s="395"/>
      <c r="CW7" s="395"/>
      <c r="CX7" s="395"/>
      <c r="CY7" s="395"/>
      <c r="CZ7" s="395"/>
      <c r="DA7" s="396"/>
      <c r="DB7" s="394">
        <v>24046751</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104</v>
      </c>
      <c r="AV8" s="427"/>
      <c r="AW8" s="427"/>
      <c r="AX8" s="427"/>
      <c r="AY8" s="428" t="s">
        <v>105</v>
      </c>
      <c r="AZ8" s="429"/>
      <c r="BA8" s="429"/>
      <c r="BB8" s="429"/>
      <c r="BC8" s="429"/>
      <c r="BD8" s="429"/>
      <c r="BE8" s="429"/>
      <c r="BF8" s="429"/>
      <c r="BG8" s="429"/>
      <c r="BH8" s="429"/>
      <c r="BI8" s="429"/>
      <c r="BJ8" s="429"/>
      <c r="BK8" s="429"/>
      <c r="BL8" s="429"/>
      <c r="BM8" s="430"/>
      <c r="BN8" s="394">
        <v>1793934</v>
      </c>
      <c r="BO8" s="395"/>
      <c r="BP8" s="395"/>
      <c r="BQ8" s="395"/>
      <c r="BR8" s="395"/>
      <c r="BS8" s="395"/>
      <c r="BT8" s="395"/>
      <c r="BU8" s="396"/>
      <c r="BV8" s="394">
        <v>2106948</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0.38</v>
      </c>
      <c r="CU8" s="435"/>
      <c r="CV8" s="435"/>
      <c r="CW8" s="435"/>
      <c r="CX8" s="435"/>
      <c r="CY8" s="435"/>
      <c r="CZ8" s="435"/>
      <c r="DA8" s="436"/>
      <c r="DB8" s="434">
        <v>0.38</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69870</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-313014</v>
      </c>
      <c r="BO9" s="395"/>
      <c r="BP9" s="395"/>
      <c r="BQ9" s="395"/>
      <c r="BR9" s="395"/>
      <c r="BS9" s="395"/>
      <c r="BT9" s="395"/>
      <c r="BU9" s="396"/>
      <c r="BV9" s="394">
        <v>-222186</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17.8</v>
      </c>
      <c r="CU9" s="392"/>
      <c r="CV9" s="392"/>
      <c r="CW9" s="392"/>
      <c r="CX9" s="392"/>
      <c r="CY9" s="392"/>
      <c r="CZ9" s="392"/>
      <c r="DA9" s="393"/>
      <c r="DB9" s="391">
        <v>17.2</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74770</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104</v>
      </c>
      <c r="AV10" s="427"/>
      <c r="AW10" s="427"/>
      <c r="AX10" s="427"/>
      <c r="AY10" s="428" t="s">
        <v>115</v>
      </c>
      <c r="AZ10" s="429"/>
      <c r="BA10" s="429"/>
      <c r="BB10" s="429"/>
      <c r="BC10" s="429"/>
      <c r="BD10" s="429"/>
      <c r="BE10" s="429"/>
      <c r="BF10" s="429"/>
      <c r="BG10" s="429"/>
      <c r="BH10" s="429"/>
      <c r="BI10" s="429"/>
      <c r="BJ10" s="429"/>
      <c r="BK10" s="429"/>
      <c r="BL10" s="429"/>
      <c r="BM10" s="430"/>
      <c r="BN10" s="394">
        <v>242</v>
      </c>
      <c r="BO10" s="395"/>
      <c r="BP10" s="395"/>
      <c r="BQ10" s="395"/>
      <c r="BR10" s="395"/>
      <c r="BS10" s="395"/>
      <c r="BT10" s="395"/>
      <c r="BU10" s="396"/>
      <c r="BV10" s="394">
        <v>296</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104</v>
      </c>
      <c r="AV11" s="427"/>
      <c r="AW11" s="427"/>
      <c r="AX11" s="427"/>
      <c r="AY11" s="428" t="s">
        <v>120</v>
      </c>
      <c r="AZ11" s="429"/>
      <c r="BA11" s="429"/>
      <c r="BB11" s="429"/>
      <c r="BC11" s="429"/>
      <c r="BD11" s="429"/>
      <c r="BE11" s="429"/>
      <c r="BF11" s="429"/>
      <c r="BG11" s="429"/>
      <c r="BH11" s="429"/>
      <c r="BI11" s="429"/>
      <c r="BJ11" s="429"/>
      <c r="BK11" s="429"/>
      <c r="BL11" s="429"/>
      <c r="BM11" s="430"/>
      <c r="BN11" s="394">
        <v>546020</v>
      </c>
      <c r="BO11" s="395"/>
      <c r="BP11" s="395"/>
      <c r="BQ11" s="395"/>
      <c r="BR11" s="395"/>
      <c r="BS11" s="395"/>
      <c r="BT11" s="395"/>
      <c r="BU11" s="396"/>
      <c r="BV11" s="394">
        <v>8026</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68448</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104</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68059</v>
      </c>
      <c r="S13" s="479"/>
      <c r="T13" s="479"/>
      <c r="U13" s="479"/>
      <c r="V13" s="480"/>
      <c r="W13" s="410" t="s">
        <v>131</v>
      </c>
      <c r="X13" s="411"/>
      <c r="Y13" s="411"/>
      <c r="Z13" s="411"/>
      <c r="AA13" s="411"/>
      <c r="AB13" s="401"/>
      <c r="AC13" s="445">
        <v>3929</v>
      </c>
      <c r="AD13" s="446"/>
      <c r="AE13" s="446"/>
      <c r="AF13" s="446"/>
      <c r="AG13" s="488"/>
      <c r="AH13" s="445">
        <v>4349</v>
      </c>
      <c r="AI13" s="446"/>
      <c r="AJ13" s="446"/>
      <c r="AK13" s="446"/>
      <c r="AL13" s="447"/>
      <c r="AM13" s="423" t="s">
        <v>132</v>
      </c>
      <c r="AN13" s="424"/>
      <c r="AO13" s="424"/>
      <c r="AP13" s="424"/>
      <c r="AQ13" s="424"/>
      <c r="AR13" s="424"/>
      <c r="AS13" s="424"/>
      <c r="AT13" s="425"/>
      <c r="AU13" s="426" t="s">
        <v>104</v>
      </c>
      <c r="AV13" s="427"/>
      <c r="AW13" s="427"/>
      <c r="AX13" s="427"/>
      <c r="AY13" s="428" t="s">
        <v>133</v>
      </c>
      <c r="AZ13" s="429"/>
      <c r="BA13" s="429"/>
      <c r="BB13" s="429"/>
      <c r="BC13" s="429"/>
      <c r="BD13" s="429"/>
      <c r="BE13" s="429"/>
      <c r="BF13" s="429"/>
      <c r="BG13" s="429"/>
      <c r="BH13" s="429"/>
      <c r="BI13" s="429"/>
      <c r="BJ13" s="429"/>
      <c r="BK13" s="429"/>
      <c r="BL13" s="429"/>
      <c r="BM13" s="430"/>
      <c r="BN13" s="394">
        <v>233248</v>
      </c>
      <c r="BO13" s="395"/>
      <c r="BP13" s="395"/>
      <c r="BQ13" s="395"/>
      <c r="BR13" s="395"/>
      <c r="BS13" s="395"/>
      <c r="BT13" s="395"/>
      <c r="BU13" s="396"/>
      <c r="BV13" s="394">
        <v>-213864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8.1999999999999993</v>
      </c>
      <c r="CU13" s="392"/>
      <c r="CV13" s="392"/>
      <c r="CW13" s="392"/>
      <c r="CX13" s="392"/>
      <c r="CY13" s="392"/>
      <c r="CZ13" s="392"/>
      <c r="DA13" s="393"/>
      <c r="DB13" s="391">
        <v>8.1999999999999993</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69716</v>
      </c>
      <c r="S14" s="479"/>
      <c r="T14" s="479"/>
      <c r="U14" s="479"/>
      <c r="V14" s="480"/>
      <c r="W14" s="384"/>
      <c r="X14" s="385"/>
      <c r="Y14" s="385"/>
      <c r="Z14" s="385"/>
      <c r="AA14" s="385"/>
      <c r="AB14" s="374"/>
      <c r="AC14" s="481">
        <v>11.9</v>
      </c>
      <c r="AD14" s="482"/>
      <c r="AE14" s="482"/>
      <c r="AF14" s="482"/>
      <c r="AG14" s="483"/>
      <c r="AH14" s="481">
        <v>12.5</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69395</v>
      </c>
      <c r="S15" s="479"/>
      <c r="T15" s="479"/>
      <c r="U15" s="479"/>
      <c r="V15" s="480"/>
      <c r="W15" s="410" t="s">
        <v>137</v>
      </c>
      <c r="X15" s="411"/>
      <c r="Y15" s="411"/>
      <c r="Z15" s="411"/>
      <c r="AA15" s="411"/>
      <c r="AB15" s="401"/>
      <c r="AC15" s="445">
        <v>6206</v>
      </c>
      <c r="AD15" s="446"/>
      <c r="AE15" s="446"/>
      <c r="AF15" s="446"/>
      <c r="AG15" s="488"/>
      <c r="AH15" s="445">
        <v>6631</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8479249</v>
      </c>
      <c r="BO15" s="358"/>
      <c r="BP15" s="358"/>
      <c r="BQ15" s="358"/>
      <c r="BR15" s="358"/>
      <c r="BS15" s="358"/>
      <c r="BT15" s="358"/>
      <c r="BU15" s="359"/>
      <c r="BV15" s="357">
        <v>8490474</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18.8</v>
      </c>
      <c r="AD16" s="482"/>
      <c r="AE16" s="482"/>
      <c r="AF16" s="482"/>
      <c r="AG16" s="483"/>
      <c r="AH16" s="481">
        <v>19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21548285</v>
      </c>
      <c r="BO16" s="395"/>
      <c r="BP16" s="395"/>
      <c r="BQ16" s="395"/>
      <c r="BR16" s="395"/>
      <c r="BS16" s="395"/>
      <c r="BT16" s="395"/>
      <c r="BU16" s="396"/>
      <c r="BV16" s="394">
        <v>21635985</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22928</v>
      </c>
      <c r="AD17" s="446"/>
      <c r="AE17" s="446"/>
      <c r="AF17" s="446"/>
      <c r="AG17" s="488"/>
      <c r="AH17" s="445">
        <v>23867</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10584738</v>
      </c>
      <c r="BO17" s="395"/>
      <c r="BP17" s="395"/>
      <c r="BQ17" s="395"/>
      <c r="BR17" s="395"/>
      <c r="BS17" s="395"/>
      <c r="BT17" s="395"/>
      <c r="BU17" s="396"/>
      <c r="BV17" s="394">
        <v>10619586</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1026.8900000000001</v>
      </c>
      <c r="M18" s="518"/>
      <c r="N18" s="518"/>
      <c r="O18" s="518"/>
      <c r="P18" s="518"/>
      <c r="Q18" s="518"/>
      <c r="R18" s="519"/>
      <c r="S18" s="519"/>
      <c r="T18" s="519"/>
      <c r="U18" s="519"/>
      <c r="V18" s="520"/>
      <c r="W18" s="412"/>
      <c r="X18" s="413"/>
      <c r="Y18" s="413"/>
      <c r="Z18" s="413"/>
      <c r="AA18" s="413"/>
      <c r="AB18" s="404"/>
      <c r="AC18" s="521">
        <v>69.3</v>
      </c>
      <c r="AD18" s="522"/>
      <c r="AE18" s="522"/>
      <c r="AF18" s="522"/>
      <c r="AG18" s="523"/>
      <c r="AH18" s="521">
        <v>68.5</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23584417</v>
      </c>
      <c r="BO18" s="395"/>
      <c r="BP18" s="395"/>
      <c r="BQ18" s="395"/>
      <c r="BR18" s="395"/>
      <c r="BS18" s="395"/>
      <c r="BT18" s="395"/>
      <c r="BU18" s="396"/>
      <c r="BV18" s="394">
        <v>23965129</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68</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31311098</v>
      </c>
      <c r="BO19" s="395"/>
      <c r="BP19" s="395"/>
      <c r="BQ19" s="395"/>
      <c r="BR19" s="395"/>
      <c r="BS19" s="395"/>
      <c r="BT19" s="395"/>
      <c r="BU19" s="396"/>
      <c r="BV19" s="394">
        <v>30739132</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31215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50497797</v>
      </c>
      <c r="BO22" s="358"/>
      <c r="BP22" s="358"/>
      <c r="BQ22" s="358"/>
      <c r="BR22" s="358"/>
      <c r="BS22" s="358"/>
      <c r="BT22" s="358"/>
      <c r="BU22" s="359"/>
      <c r="BV22" s="357">
        <v>47697157</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40012214</v>
      </c>
      <c r="BO23" s="395"/>
      <c r="BP23" s="395"/>
      <c r="BQ23" s="395"/>
      <c r="BR23" s="395"/>
      <c r="BS23" s="395"/>
      <c r="BT23" s="395"/>
      <c r="BU23" s="396"/>
      <c r="BV23" s="394">
        <v>36271095</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8800</v>
      </c>
      <c r="R24" s="446"/>
      <c r="S24" s="446"/>
      <c r="T24" s="446"/>
      <c r="U24" s="446"/>
      <c r="V24" s="488"/>
      <c r="W24" s="540"/>
      <c r="X24" s="541"/>
      <c r="Y24" s="542"/>
      <c r="Z24" s="444" t="s">
        <v>162</v>
      </c>
      <c r="AA24" s="424"/>
      <c r="AB24" s="424"/>
      <c r="AC24" s="424"/>
      <c r="AD24" s="424"/>
      <c r="AE24" s="424"/>
      <c r="AF24" s="424"/>
      <c r="AG24" s="425"/>
      <c r="AH24" s="445">
        <v>811</v>
      </c>
      <c r="AI24" s="446"/>
      <c r="AJ24" s="446"/>
      <c r="AK24" s="446"/>
      <c r="AL24" s="488"/>
      <c r="AM24" s="445">
        <v>2558705</v>
      </c>
      <c r="AN24" s="446"/>
      <c r="AO24" s="446"/>
      <c r="AP24" s="446"/>
      <c r="AQ24" s="446"/>
      <c r="AR24" s="488"/>
      <c r="AS24" s="445">
        <v>3155</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37449124</v>
      </c>
      <c r="BO24" s="395"/>
      <c r="BP24" s="395"/>
      <c r="BQ24" s="395"/>
      <c r="BR24" s="395"/>
      <c r="BS24" s="395"/>
      <c r="BT24" s="395"/>
      <c r="BU24" s="396"/>
      <c r="BV24" s="394">
        <v>33358612</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2</v>
      </c>
      <c r="M25" s="446"/>
      <c r="N25" s="446"/>
      <c r="O25" s="446"/>
      <c r="P25" s="488"/>
      <c r="Q25" s="445">
        <v>7320</v>
      </c>
      <c r="R25" s="446"/>
      <c r="S25" s="446"/>
      <c r="T25" s="446"/>
      <c r="U25" s="446"/>
      <c r="V25" s="488"/>
      <c r="W25" s="540"/>
      <c r="X25" s="541"/>
      <c r="Y25" s="542"/>
      <c r="Z25" s="444" t="s">
        <v>165</v>
      </c>
      <c r="AA25" s="424"/>
      <c r="AB25" s="424"/>
      <c r="AC25" s="424"/>
      <c r="AD25" s="424"/>
      <c r="AE25" s="424"/>
      <c r="AF25" s="424"/>
      <c r="AG25" s="425"/>
      <c r="AH25" s="445">
        <v>156</v>
      </c>
      <c r="AI25" s="446"/>
      <c r="AJ25" s="446"/>
      <c r="AK25" s="446"/>
      <c r="AL25" s="488"/>
      <c r="AM25" s="445">
        <v>497640</v>
      </c>
      <c r="AN25" s="446"/>
      <c r="AO25" s="446"/>
      <c r="AP25" s="446"/>
      <c r="AQ25" s="446"/>
      <c r="AR25" s="488"/>
      <c r="AS25" s="445">
        <v>3190</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4238581</v>
      </c>
      <c r="BO25" s="358"/>
      <c r="BP25" s="358"/>
      <c r="BQ25" s="358"/>
      <c r="BR25" s="358"/>
      <c r="BS25" s="358"/>
      <c r="BT25" s="358"/>
      <c r="BU25" s="359"/>
      <c r="BV25" s="357">
        <v>9832733</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6600</v>
      </c>
      <c r="R26" s="446"/>
      <c r="S26" s="446"/>
      <c r="T26" s="446"/>
      <c r="U26" s="446"/>
      <c r="V26" s="488"/>
      <c r="W26" s="540"/>
      <c r="X26" s="541"/>
      <c r="Y26" s="542"/>
      <c r="Z26" s="444" t="s">
        <v>168</v>
      </c>
      <c r="AA26" s="546"/>
      <c r="AB26" s="546"/>
      <c r="AC26" s="546"/>
      <c r="AD26" s="546"/>
      <c r="AE26" s="546"/>
      <c r="AF26" s="546"/>
      <c r="AG26" s="547"/>
      <c r="AH26" s="445">
        <v>12</v>
      </c>
      <c r="AI26" s="446"/>
      <c r="AJ26" s="446"/>
      <c r="AK26" s="446"/>
      <c r="AL26" s="488"/>
      <c r="AM26" s="445">
        <v>42744</v>
      </c>
      <c r="AN26" s="446"/>
      <c r="AO26" s="446"/>
      <c r="AP26" s="446"/>
      <c r="AQ26" s="446"/>
      <c r="AR26" s="488"/>
      <c r="AS26" s="445">
        <v>3562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5350</v>
      </c>
      <c r="R27" s="446"/>
      <c r="S27" s="446"/>
      <c r="T27" s="446"/>
      <c r="U27" s="446"/>
      <c r="V27" s="488"/>
      <c r="W27" s="540"/>
      <c r="X27" s="541"/>
      <c r="Y27" s="542"/>
      <c r="Z27" s="444" t="s">
        <v>171</v>
      </c>
      <c r="AA27" s="424"/>
      <c r="AB27" s="424"/>
      <c r="AC27" s="424"/>
      <c r="AD27" s="424"/>
      <c r="AE27" s="424"/>
      <c r="AF27" s="424"/>
      <c r="AG27" s="425"/>
      <c r="AH27" s="445">
        <v>27</v>
      </c>
      <c r="AI27" s="446"/>
      <c r="AJ27" s="446"/>
      <c r="AK27" s="446"/>
      <c r="AL27" s="488"/>
      <c r="AM27" s="445">
        <v>90607</v>
      </c>
      <c r="AN27" s="446"/>
      <c r="AO27" s="446"/>
      <c r="AP27" s="446"/>
      <c r="AQ27" s="446"/>
      <c r="AR27" s="488"/>
      <c r="AS27" s="445">
        <v>3356</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310643</v>
      </c>
      <c r="BO27" s="514"/>
      <c r="BP27" s="514"/>
      <c r="BQ27" s="514"/>
      <c r="BR27" s="514"/>
      <c r="BS27" s="514"/>
      <c r="BT27" s="514"/>
      <c r="BU27" s="515"/>
      <c r="BV27" s="513">
        <v>310426</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4750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4065246</v>
      </c>
      <c r="BO28" s="358"/>
      <c r="BP28" s="358"/>
      <c r="BQ28" s="358"/>
      <c r="BR28" s="358"/>
      <c r="BS28" s="358"/>
      <c r="BT28" s="358"/>
      <c r="BU28" s="359"/>
      <c r="BV28" s="357">
        <v>4065004</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18</v>
      </c>
      <c r="M29" s="446"/>
      <c r="N29" s="446"/>
      <c r="O29" s="446"/>
      <c r="P29" s="488"/>
      <c r="Q29" s="445">
        <v>4300</v>
      </c>
      <c r="R29" s="446"/>
      <c r="S29" s="446"/>
      <c r="T29" s="446"/>
      <c r="U29" s="446"/>
      <c r="V29" s="488"/>
      <c r="W29" s="543"/>
      <c r="X29" s="544"/>
      <c r="Y29" s="545"/>
      <c r="Z29" s="444" t="s">
        <v>177</v>
      </c>
      <c r="AA29" s="424"/>
      <c r="AB29" s="424"/>
      <c r="AC29" s="424"/>
      <c r="AD29" s="424"/>
      <c r="AE29" s="424"/>
      <c r="AF29" s="424"/>
      <c r="AG29" s="425"/>
      <c r="AH29" s="445">
        <v>838</v>
      </c>
      <c r="AI29" s="446"/>
      <c r="AJ29" s="446"/>
      <c r="AK29" s="446"/>
      <c r="AL29" s="488"/>
      <c r="AM29" s="445">
        <v>2649312</v>
      </c>
      <c r="AN29" s="446"/>
      <c r="AO29" s="446"/>
      <c r="AP29" s="446"/>
      <c r="AQ29" s="446"/>
      <c r="AR29" s="488"/>
      <c r="AS29" s="445">
        <v>3161</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10458070</v>
      </c>
      <c r="BO29" s="395"/>
      <c r="BP29" s="395"/>
      <c r="BQ29" s="395"/>
      <c r="BR29" s="395"/>
      <c r="BS29" s="395"/>
      <c r="BT29" s="395"/>
      <c r="BU29" s="396"/>
      <c r="BV29" s="394">
        <v>10448586</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99.6</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8712579</v>
      </c>
      <c r="BO30" s="514"/>
      <c r="BP30" s="514"/>
      <c r="BQ30" s="514"/>
      <c r="BR30" s="514"/>
      <c r="BS30" s="514"/>
      <c r="BT30" s="514"/>
      <c r="BU30" s="515"/>
      <c r="BV30" s="513">
        <v>10547353</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国民健康保険事業特別会計（事業勘定）</v>
      </c>
      <c r="X34" s="585"/>
      <c r="Y34" s="585"/>
      <c r="Z34" s="585"/>
      <c r="AA34" s="585"/>
      <c r="AB34" s="585"/>
      <c r="AC34" s="585"/>
      <c r="AD34" s="585"/>
      <c r="AE34" s="585"/>
      <c r="AF34" s="585"/>
      <c r="AG34" s="585"/>
      <c r="AH34" s="585"/>
      <c r="AI34" s="585"/>
      <c r="AJ34" s="585"/>
      <c r="AK34" s="585"/>
      <c r="AL34" s="175"/>
      <c r="AM34" s="584">
        <f>IF(AO34="","",MAX(C34:D43,U34:V43)+1)</f>
        <v>9</v>
      </c>
      <c r="AN34" s="584"/>
      <c r="AO34" s="585" t="str">
        <f>IF('各会計、関係団体の財政状況及び健全化判断比率'!B33="","",'各会計、関係団体の財政状況及び健全化判断比率'!B33)</f>
        <v>水道事業会計</v>
      </c>
      <c r="AP34" s="585"/>
      <c r="AQ34" s="585"/>
      <c r="AR34" s="585"/>
      <c r="AS34" s="585"/>
      <c r="AT34" s="585"/>
      <c r="AU34" s="585"/>
      <c r="AV34" s="585"/>
      <c r="AW34" s="585"/>
      <c r="AX34" s="585"/>
      <c r="AY34" s="585"/>
      <c r="AZ34" s="585"/>
      <c r="BA34" s="585"/>
      <c r="BB34" s="585"/>
      <c r="BC34" s="585"/>
      <c r="BD34" s="175"/>
      <c r="BE34" s="584">
        <f>IF(BG34="","",MAX(C34:D43,U34:V43,AM34:AN43)+1)</f>
        <v>11</v>
      </c>
      <c r="BF34" s="584"/>
      <c r="BG34" s="585" t="str">
        <f>IF('各会計、関係団体の財政状況及び健全化判断比率'!B35="","",'各会計、関係団体の財政状況及び健全化判断比率'!B35)</f>
        <v>農業集落排水事業特別会計</v>
      </c>
      <c r="BH34" s="585"/>
      <c r="BI34" s="585"/>
      <c r="BJ34" s="585"/>
      <c r="BK34" s="585"/>
      <c r="BL34" s="585"/>
      <c r="BM34" s="585"/>
      <c r="BN34" s="585"/>
      <c r="BO34" s="585"/>
      <c r="BP34" s="585"/>
      <c r="BQ34" s="585"/>
      <c r="BR34" s="585"/>
      <c r="BS34" s="585"/>
      <c r="BT34" s="585"/>
      <c r="BU34" s="585"/>
      <c r="BV34" s="175"/>
      <c r="BW34" s="584">
        <f>IF(BY34="","",MAX(C34:D43,U34:V43,AM34:AN43,BE34:BF43)+1)</f>
        <v>16</v>
      </c>
      <c r="BX34" s="584"/>
      <c r="BY34" s="585" t="str">
        <f>IF('各会計、関係団体の財政状況及び健全化判断比率'!B68="","",'各会計、関係団体の財政状況及び健全化判断比率'!B68)</f>
        <v>公立紀南病院組合</v>
      </c>
      <c r="BZ34" s="585"/>
      <c r="CA34" s="585"/>
      <c r="CB34" s="585"/>
      <c r="CC34" s="585"/>
      <c r="CD34" s="585"/>
      <c r="CE34" s="585"/>
      <c r="CF34" s="585"/>
      <c r="CG34" s="585"/>
      <c r="CH34" s="585"/>
      <c r="CI34" s="585"/>
      <c r="CJ34" s="585"/>
      <c r="CK34" s="585"/>
      <c r="CL34" s="585"/>
      <c r="CM34" s="585"/>
      <c r="CN34" s="175"/>
      <c r="CO34" s="584">
        <f>IF(CQ34="","",MAX(C34:D43,U34:V43,AM34:AN43,BE34:BF43,BW34:BX43)+1)</f>
        <v>26</v>
      </c>
      <c r="CP34" s="584"/>
      <c r="CQ34" s="585" t="str">
        <f>IF('各会計、関係団体の財政状況及び健全化判断比率'!BS7="","",'各会計、関係団体の財政状況及び健全化判断比率'!BS7)</f>
        <v>田辺市土地開発公社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診療所事業特別会計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国民健康保険事業特別会計（直営診療施設勘定）</v>
      </c>
      <c r="X35" s="585"/>
      <c r="Y35" s="585"/>
      <c r="Z35" s="585"/>
      <c r="AA35" s="585"/>
      <c r="AB35" s="585"/>
      <c r="AC35" s="585"/>
      <c r="AD35" s="585"/>
      <c r="AE35" s="585"/>
      <c r="AF35" s="585"/>
      <c r="AG35" s="585"/>
      <c r="AH35" s="585"/>
      <c r="AI35" s="585"/>
      <c r="AJ35" s="585"/>
      <c r="AK35" s="585"/>
      <c r="AL35" s="175"/>
      <c r="AM35" s="584">
        <f t="shared" ref="AM35:AM43" si="0">IF(AO35="","",AM34+1)</f>
        <v>10</v>
      </c>
      <c r="AN35" s="584"/>
      <c r="AO35" s="585" t="str">
        <f>IF('各会計、関係団体の財政状況及び健全化判断比率'!B34="","",'各会計、関係団体の財政状況及び健全化判断比率'!B34)</f>
        <v>特定環境保全公共下水道事業会計</v>
      </c>
      <c r="AP35" s="585"/>
      <c r="AQ35" s="585"/>
      <c r="AR35" s="585"/>
      <c r="AS35" s="585"/>
      <c r="AT35" s="585"/>
      <c r="AU35" s="585"/>
      <c r="AV35" s="585"/>
      <c r="AW35" s="585"/>
      <c r="AX35" s="585"/>
      <c r="AY35" s="585"/>
      <c r="AZ35" s="585"/>
      <c r="BA35" s="585"/>
      <c r="BB35" s="585"/>
      <c r="BC35" s="585"/>
      <c r="BD35" s="175"/>
      <c r="BE35" s="584">
        <f t="shared" ref="BE35:BE43" si="1">IF(BG35="","",BE34+1)</f>
        <v>12</v>
      </c>
      <c r="BF35" s="584"/>
      <c r="BG35" s="585" t="str">
        <f>IF('各会計、関係団体の財政状況及び健全化判断比率'!B36="","",'各会計、関係団体の財政状況及び健全化判断比率'!B36)</f>
        <v>林業集落排水事業特別会計</v>
      </c>
      <c r="BH35" s="585"/>
      <c r="BI35" s="585"/>
      <c r="BJ35" s="585"/>
      <c r="BK35" s="585"/>
      <c r="BL35" s="585"/>
      <c r="BM35" s="585"/>
      <c r="BN35" s="585"/>
      <c r="BO35" s="585"/>
      <c r="BP35" s="585"/>
      <c r="BQ35" s="585"/>
      <c r="BR35" s="585"/>
      <c r="BS35" s="585"/>
      <c r="BT35" s="585"/>
      <c r="BU35" s="585"/>
      <c r="BV35" s="175"/>
      <c r="BW35" s="584">
        <f t="shared" ref="BW35:BW43" si="2">IF(BY35="","",BW34+1)</f>
        <v>17</v>
      </c>
      <c r="BX35" s="584"/>
      <c r="BY35" s="585" t="str">
        <f>IF('各会計、関係団体の財政状況及び健全化判断比率'!B69="","",'各会計、関係団体の財政状況及び健全化判断比率'!B69)</f>
        <v>紀南地方老人福祉施設組合（普通会計）</v>
      </c>
      <c r="BZ35" s="585"/>
      <c r="CA35" s="585"/>
      <c r="CB35" s="585"/>
      <c r="CC35" s="585"/>
      <c r="CD35" s="585"/>
      <c r="CE35" s="585"/>
      <c r="CF35" s="585"/>
      <c r="CG35" s="585"/>
      <c r="CH35" s="585"/>
      <c r="CI35" s="585"/>
      <c r="CJ35" s="585"/>
      <c r="CK35" s="585"/>
      <c r="CL35" s="585"/>
      <c r="CM35" s="585"/>
      <c r="CN35" s="175"/>
      <c r="CO35" s="584">
        <f t="shared" ref="CO35:CO43" si="3">IF(CQ35="","",CO34+1)</f>
        <v>27</v>
      </c>
      <c r="CP35" s="584"/>
      <c r="CQ35" s="585" t="str">
        <f>IF('各会計、関係団体の財政状況及び健全化判断比率'!BS8="","",'各会計、関係団体の財政状況及び健全化判断比率'!BS8)</f>
        <v>（一財）龍神村開発公社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木材加工事業特別会計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介護保険特別会計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13</v>
      </c>
      <c r="BF36" s="584"/>
      <c r="BG36" s="585" t="str">
        <f>IF('各会計、関係団体の財政状況及び健全化判断比率'!B37="","",'各会計、関係団体の財政状況及び健全化判断比率'!B37)</f>
        <v>漁業集落排水事業特別会計</v>
      </c>
      <c r="BH36" s="585"/>
      <c r="BI36" s="585"/>
      <c r="BJ36" s="585"/>
      <c r="BK36" s="585"/>
      <c r="BL36" s="585"/>
      <c r="BM36" s="585"/>
      <c r="BN36" s="585"/>
      <c r="BO36" s="585"/>
      <c r="BP36" s="585"/>
      <c r="BQ36" s="585"/>
      <c r="BR36" s="585"/>
      <c r="BS36" s="585"/>
      <c r="BT36" s="585"/>
      <c r="BU36" s="585"/>
      <c r="BV36" s="175"/>
      <c r="BW36" s="584">
        <f t="shared" si="2"/>
        <v>18</v>
      </c>
      <c r="BX36" s="584"/>
      <c r="BY36" s="585" t="str">
        <f>IF('各会計、関係団体の財政状況及び健全化判断比率'!B70="","",'各会計、関係団体の財政状況及び健全化判断比率'!B70)</f>
        <v>紀南地方老人福祉施設組合（公営企業会計）</v>
      </c>
      <c r="BZ36" s="585"/>
      <c r="CA36" s="585"/>
      <c r="CB36" s="585"/>
      <c r="CC36" s="585"/>
      <c r="CD36" s="585"/>
      <c r="CE36" s="585"/>
      <c r="CF36" s="585"/>
      <c r="CG36" s="585"/>
      <c r="CH36" s="585"/>
      <c r="CI36" s="585"/>
      <c r="CJ36" s="585"/>
      <c r="CK36" s="585"/>
      <c r="CL36" s="585"/>
      <c r="CM36" s="585"/>
      <c r="CN36" s="175"/>
      <c r="CO36" s="584">
        <f t="shared" si="3"/>
        <v>28</v>
      </c>
      <c r="CP36" s="584"/>
      <c r="CQ36" s="585" t="str">
        <f>IF('各会計、関係団体の財政状況及び健全化判断比率'!BS9="","",'各会計、関係団体の財政状況及び健全化判断比率'!BS9)</f>
        <v>（有）龍神温泉元湯</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7</v>
      </c>
      <c r="V37" s="584"/>
      <c r="W37" s="585" t="str">
        <f>IF('各会計、関係団体の財政状況及び健全化判断比率'!B31="","",'各会計、関係団体の財政状況及び健全化判断比率'!B31)</f>
        <v>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f t="shared" si="1"/>
        <v>14</v>
      </c>
      <c r="BF37" s="584"/>
      <c r="BG37" s="585" t="str">
        <f>IF('各会計、関係団体の財政状況及び健全化判断比率'!B38="","",'各会計、関係団体の財政状況及び健全化判断比率'!B38)</f>
        <v>戸別排水処理事業特別会計</v>
      </c>
      <c r="BH37" s="585"/>
      <c r="BI37" s="585"/>
      <c r="BJ37" s="585"/>
      <c r="BK37" s="585"/>
      <c r="BL37" s="585"/>
      <c r="BM37" s="585"/>
      <c r="BN37" s="585"/>
      <c r="BO37" s="585"/>
      <c r="BP37" s="585"/>
      <c r="BQ37" s="585"/>
      <c r="BR37" s="585"/>
      <c r="BS37" s="585"/>
      <c r="BT37" s="585"/>
      <c r="BU37" s="585"/>
      <c r="BV37" s="175"/>
      <c r="BW37" s="584">
        <f t="shared" si="2"/>
        <v>19</v>
      </c>
      <c r="BX37" s="584"/>
      <c r="BY37" s="585" t="str">
        <f>IF('各会計、関係団体の財政状況及び健全化判断比率'!B71="","",'各会計、関係団体の財政状況及び健全化判断比率'!B71)</f>
        <v>和歌山県市町村総合事務組合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8</v>
      </c>
      <c r="V38" s="584"/>
      <c r="W38" s="585" t="str">
        <f>IF('各会計、関係団体の財政状況及び健全化判断比率'!B32="","",'各会計、関係団体の財政状況及び健全化判断比率'!B32)</f>
        <v>駐車場事業特別会計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f t="shared" si="1"/>
        <v>15</v>
      </c>
      <c r="BF38" s="584"/>
      <c r="BG38" s="585" t="str">
        <f>IF('各会計、関係団体の財政状況及び健全化判断比率'!B39="","",'各会計、関係団体の財政状況及び健全化判断比率'!B39)</f>
        <v>分譲宅地造成事業特別会計</v>
      </c>
      <c r="BH38" s="585"/>
      <c r="BI38" s="585"/>
      <c r="BJ38" s="585"/>
      <c r="BK38" s="585"/>
      <c r="BL38" s="585"/>
      <c r="BM38" s="585"/>
      <c r="BN38" s="585"/>
      <c r="BO38" s="585"/>
      <c r="BP38" s="585"/>
      <c r="BQ38" s="585"/>
      <c r="BR38" s="585"/>
      <c r="BS38" s="585"/>
      <c r="BT38" s="585"/>
      <c r="BU38" s="585"/>
      <c r="BV38" s="175"/>
      <c r="BW38" s="584">
        <f t="shared" si="2"/>
        <v>20</v>
      </c>
      <c r="BX38" s="584"/>
      <c r="BY38" s="585" t="str">
        <f>IF('各会計、関係団体の財政状況及び健全化判断比率'!B72="","",'各会計、関係団体の財政状況及び健全化判断比率'!B72)</f>
        <v>和歌山地方税回収機構</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21</v>
      </c>
      <c r="BX39" s="584"/>
      <c r="BY39" s="585" t="str">
        <f>IF('各会計、関係団体の財政状況及び健全化判断比率'!B73="","",'各会計、関係団体の財政状況及び健全化判断比率'!B73)</f>
        <v>田辺周辺広域市町村圏組合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22</v>
      </c>
      <c r="BX40" s="584"/>
      <c r="BY40" s="585" t="str">
        <f>IF('各会計、関係団体の財政状況及び健全化判断比率'!B74="","",'各会計、関係団体の財政状況及び健全化判断比率'!B74)</f>
        <v>紀南地方児童福祉施設組合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23</v>
      </c>
      <c r="BX41" s="584"/>
      <c r="BY41" s="585" t="str">
        <f>IF('各会計、関係団体の財政状況及び健全化判断比率'!B75="","",'各会計、関係団体の財政状況及び健全化判断比率'!B75)</f>
        <v>紀南学園事務組合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24</v>
      </c>
      <c r="BX42" s="584"/>
      <c r="BY42" s="585" t="str">
        <f>IF('各会計、関係団体の財政状況及び健全化判断比率'!B76="","",'各会計、関係団体の財政状況及び健全化判断比率'!B76)</f>
        <v>和歌山県後期高齢者医療広域連合（普通会計）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25</v>
      </c>
      <c r="BX43" s="584"/>
      <c r="BY43" s="585" t="str">
        <f>IF('各会計、関係団体の財政状況及び健全化判断比率'!B77="","",'各会計、関係団体の財政状況及び健全化判断比率'!B77)</f>
        <v>和歌山県後期高齢者医療広域連合（特別会計）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4ieHMw7Sx8+m6f7zK3rTiZlb/TCy0mZYejvGZtbMZQMkBgRBPyeRxvbaluQfgjV/OhmH5mxLj22sVm9agvXw7w==" saltValue="FbKn4I64EAXlo7xpH/1Ge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8141330</v>
      </c>
      <c r="S5" s="600"/>
      <c r="T5" s="600"/>
      <c r="U5" s="600"/>
      <c r="V5" s="600"/>
      <c r="W5" s="600"/>
      <c r="X5" s="600"/>
      <c r="Y5" s="601"/>
      <c r="Z5" s="602">
        <v>15</v>
      </c>
      <c r="AA5" s="602"/>
      <c r="AB5" s="602"/>
      <c r="AC5" s="602"/>
      <c r="AD5" s="603">
        <v>7800638</v>
      </c>
      <c r="AE5" s="603"/>
      <c r="AF5" s="603"/>
      <c r="AG5" s="603"/>
      <c r="AH5" s="603"/>
      <c r="AI5" s="603"/>
      <c r="AJ5" s="603"/>
      <c r="AK5" s="603"/>
      <c r="AL5" s="604">
        <v>32.799999999999997</v>
      </c>
      <c r="AM5" s="605"/>
      <c r="AN5" s="605"/>
      <c r="AO5" s="606"/>
      <c r="AP5" s="596" t="s">
        <v>216</v>
      </c>
      <c r="AQ5" s="597"/>
      <c r="AR5" s="597"/>
      <c r="AS5" s="597"/>
      <c r="AT5" s="597"/>
      <c r="AU5" s="597"/>
      <c r="AV5" s="597"/>
      <c r="AW5" s="597"/>
      <c r="AX5" s="597"/>
      <c r="AY5" s="597"/>
      <c r="AZ5" s="597"/>
      <c r="BA5" s="597"/>
      <c r="BB5" s="597"/>
      <c r="BC5" s="597"/>
      <c r="BD5" s="597"/>
      <c r="BE5" s="597"/>
      <c r="BF5" s="598"/>
      <c r="BG5" s="610">
        <v>7754269</v>
      </c>
      <c r="BH5" s="611"/>
      <c r="BI5" s="611"/>
      <c r="BJ5" s="611"/>
      <c r="BK5" s="611"/>
      <c r="BL5" s="611"/>
      <c r="BM5" s="611"/>
      <c r="BN5" s="612"/>
      <c r="BO5" s="613">
        <v>95.2</v>
      </c>
      <c r="BP5" s="613"/>
      <c r="BQ5" s="613"/>
      <c r="BR5" s="613"/>
      <c r="BS5" s="614">
        <v>48915</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643078</v>
      </c>
      <c r="S6" s="611"/>
      <c r="T6" s="611"/>
      <c r="U6" s="611"/>
      <c r="V6" s="611"/>
      <c r="W6" s="611"/>
      <c r="X6" s="611"/>
      <c r="Y6" s="612"/>
      <c r="Z6" s="613">
        <v>1.2</v>
      </c>
      <c r="AA6" s="613"/>
      <c r="AB6" s="613"/>
      <c r="AC6" s="613"/>
      <c r="AD6" s="614">
        <v>643078</v>
      </c>
      <c r="AE6" s="614"/>
      <c r="AF6" s="614"/>
      <c r="AG6" s="614"/>
      <c r="AH6" s="614"/>
      <c r="AI6" s="614"/>
      <c r="AJ6" s="614"/>
      <c r="AK6" s="614"/>
      <c r="AL6" s="615">
        <v>2.7</v>
      </c>
      <c r="AM6" s="616"/>
      <c r="AN6" s="616"/>
      <c r="AO6" s="617"/>
      <c r="AP6" s="607" t="s">
        <v>221</v>
      </c>
      <c r="AQ6" s="608"/>
      <c r="AR6" s="608"/>
      <c r="AS6" s="608"/>
      <c r="AT6" s="608"/>
      <c r="AU6" s="608"/>
      <c r="AV6" s="608"/>
      <c r="AW6" s="608"/>
      <c r="AX6" s="608"/>
      <c r="AY6" s="608"/>
      <c r="AZ6" s="608"/>
      <c r="BA6" s="608"/>
      <c r="BB6" s="608"/>
      <c r="BC6" s="608"/>
      <c r="BD6" s="608"/>
      <c r="BE6" s="608"/>
      <c r="BF6" s="609"/>
      <c r="BG6" s="610">
        <v>7754269</v>
      </c>
      <c r="BH6" s="611"/>
      <c r="BI6" s="611"/>
      <c r="BJ6" s="611"/>
      <c r="BK6" s="611"/>
      <c r="BL6" s="611"/>
      <c r="BM6" s="611"/>
      <c r="BN6" s="612"/>
      <c r="BO6" s="613">
        <v>95.2</v>
      </c>
      <c r="BP6" s="613"/>
      <c r="BQ6" s="613"/>
      <c r="BR6" s="613"/>
      <c r="BS6" s="614">
        <v>48915</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216076</v>
      </c>
      <c r="CS6" s="611"/>
      <c r="CT6" s="611"/>
      <c r="CU6" s="611"/>
      <c r="CV6" s="611"/>
      <c r="CW6" s="611"/>
      <c r="CX6" s="611"/>
      <c r="CY6" s="612"/>
      <c r="CZ6" s="604">
        <v>0.4</v>
      </c>
      <c r="DA6" s="605"/>
      <c r="DB6" s="605"/>
      <c r="DC6" s="621"/>
      <c r="DD6" s="619" t="s">
        <v>122</v>
      </c>
      <c r="DE6" s="611"/>
      <c r="DF6" s="611"/>
      <c r="DG6" s="611"/>
      <c r="DH6" s="611"/>
      <c r="DI6" s="611"/>
      <c r="DJ6" s="611"/>
      <c r="DK6" s="611"/>
      <c r="DL6" s="611"/>
      <c r="DM6" s="611"/>
      <c r="DN6" s="611"/>
      <c r="DO6" s="611"/>
      <c r="DP6" s="612"/>
      <c r="DQ6" s="619">
        <v>216076</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3717</v>
      </c>
      <c r="S7" s="611"/>
      <c r="T7" s="611"/>
      <c r="U7" s="611"/>
      <c r="V7" s="611"/>
      <c r="W7" s="611"/>
      <c r="X7" s="611"/>
      <c r="Y7" s="612"/>
      <c r="Z7" s="613">
        <v>0</v>
      </c>
      <c r="AA7" s="613"/>
      <c r="AB7" s="613"/>
      <c r="AC7" s="613"/>
      <c r="AD7" s="614">
        <v>3717</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3351579</v>
      </c>
      <c r="BH7" s="611"/>
      <c r="BI7" s="611"/>
      <c r="BJ7" s="611"/>
      <c r="BK7" s="611"/>
      <c r="BL7" s="611"/>
      <c r="BM7" s="611"/>
      <c r="BN7" s="612"/>
      <c r="BO7" s="613">
        <v>41.2</v>
      </c>
      <c r="BP7" s="613"/>
      <c r="BQ7" s="613"/>
      <c r="BR7" s="613"/>
      <c r="BS7" s="614">
        <v>48915</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12715714</v>
      </c>
      <c r="CS7" s="611"/>
      <c r="CT7" s="611"/>
      <c r="CU7" s="611"/>
      <c r="CV7" s="611"/>
      <c r="CW7" s="611"/>
      <c r="CX7" s="611"/>
      <c r="CY7" s="612"/>
      <c r="CZ7" s="613">
        <v>24.4</v>
      </c>
      <c r="DA7" s="613"/>
      <c r="DB7" s="613"/>
      <c r="DC7" s="613"/>
      <c r="DD7" s="619">
        <v>8238702</v>
      </c>
      <c r="DE7" s="611"/>
      <c r="DF7" s="611"/>
      <c r="DG7" s="611"/>
      <c r="DH7" s="611"/>
      <c r="DI7" s="611"/>
      <c r="DJ7" s="611"/>
      <c r="DK7" s="611"/>
      <c r="DL7" s="611"/>
      <c r="DM7" s="611"/>
      <c r="DN7" s="611"/>
      <c r="DO7" s="611"/>
      <c r="DP7" s="612"/>
      <c r="DQ7" s="619">
        <v>4144878</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74213</v>
      </c>
      <c r="S8" s="611"/>
      <c r="T8" s="611"/>
      <c r="U8" s="611"/>
      <c r="V8" s="611"/>
      <c r="W8" s="611"/>
      <c r="X8" s="611"/>
      <c r="Y8" s="612"/>
      <c r="Z8" s="613">
        <v>0.1</v>
      </c>
      <c r="AA8" s="613"/>
      <c r="AB8" s="613"/>
      <c r="AC8" s="613"/>
      <c r="AD8" s="614">
        <v>74213</v>
      </c>
      <c r="AE8" s="614"/>
      <c r="AF8" s="614"/>
      <c r="AG8" s="614"/>
      <c r="AH8" s="614"/>
      <c r="AI8" s="614"/>
      <c r="AJ8" s="614"/>
      <c r="AK8" s="614"/>
      <c r="AL8" s="615">
        <v>0.3</v>
      </c>
      <c r="AM8" s="616"/>
      <c r="AN8" s="616"/>
      <c r="AO8" s="617"/>
      <c r="AP8" s="607" t="s">
        <v>227</v>
      </c>
      <c r="AQ8" s="608"/>
      <c r="AR8" s="608"/>
      <c r="AS8" s="608"/>
      <c r="AT8" s="608"/>
      <c r="AU8" s="608"/>
      <c r="AV8" s="608"/>
      <c r="AW8" s="608"/>
      <c r="AX8" s="608"/>
      <c r="AY8" s="608"/>
      <c r="AZ8" s="608"/>
      <c r="BA8" s="608"/>
      <c r="BB8" s="608"/>
      <c r="BC8" s="608"/>
      <c r="BD8" s="608"/>
      <c r="BE8" s="608"/>
      <c r="BF8" s="609"/>
      <c r="BG8" s="610">
        <v>119785</v>
      </c>
      <c r="BH8" s="611"/>
      <c r="BI8" s="611"/>
      <c r="BJ8" s="611"/>
      <c r="BK8" s="611"/>
      <c r="BL8" s="611"/>
      <c r="BM8" s="611"/>
      <c r="BN8" s="612"/>
      <c r="BO8" s="613">
        <v>1.5</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15846650</v>
      </c>
      <c r="CS8" s="611"/>
      <c r="CT8" s="611"/>
      <c r="CU8" s="611"/>
      <c r="CV8" s="611"/>
      <c r="CW8" s="611"/>
      <c r="CX8" s="611"/>
      <c r="CY8" s="612"/>
      <c r="CZ8" s="613">
        <v>30.4</v>
      </c>
      <c r="DA8" s="613"/>
      <c r="DB8" s="613"/>
      <c r="DC8" s="613"/>
      <c r="DD8" s="619">
        <v>277112</v>
      </c>
      <c r="DE8" s="611"/>
      <c r="DF8" s="611"/>
      <c r="DG8" s="611"/>
      <c r="DH8" s="611"/>
      <c r="DI8" s="611"/>
      <c r="DJ8" s="611"/>
      <c r="DK8" s="611"/>
      <c r="DL8" s="611"/>
      <c r="DM8" s="611"/>
      <c r="DN8" s="611"/>
      <c r="DO8" s="611"/>
      <c r="DP8" s="612"/>
      <c r="DQ8" s="619">
        <v>8885359</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74380</v>
      </c>
      <c r="S9" s="611"/>
      <c r="T9" s="611"/>
      <c r="U9" s="611"/>
      <c r="V9" s="611"/>
      <c r="W9" s="611"/>
      <c r="X9" s="611"/>
      <c r="Y9" s="612"/>
      <c r="Z9" s="613">
        <v>0.1</v>
      </c>
      <c r="AA9" s="613"/>
      <c r="AB9" s="613"/>
      <c r="AC9" s="613"/>
      <c r="AD9" s="614">
        <v>74380</v>
      </c>
      <c r="AE9" s="614"/>
      <c r="AF9" s="614"/>
      <c r="AG9" s="614"/>
      <c r="AH9" s="614"/>
      <c r="AI9" s="614"/>
      <c r="AJ9" s="614"/>
      <c r="AK9" s="614"/>
      <c r="AL9" s="615">
        <v>0.3</v>
      </c>
      <c r="AM9" s="616"/>
      <c r="AN9" s="616"/>
      <c r="AO9" s="617"/>
      <c r="AP9" s="607" t="s">
        <v>230</v>
      </c>
      <c r="AQ9" s="608"/>
      <c r="AR9" s="608"/>
      <c r="AS9" s="608"/>
      <c r="AT9" s="608"/>
      <c r="AU9" s="608"/>
      <c r="AV9" s="608"/>
      <c r="AW9" s="608"/>
      <c r="AX9" s="608"/>
      <c r="AY9" s="608"/>
      <c r="AZ9" s="608"/>
      <c r="BA9" s="608"/>
      <c r="BB9" s="608"/>
      <c r="BC9" s="608"/>
      <c r="BD9" s="608"/>
      <c r="BE9" s="608"/>
      <c r="BF9" s="609"/>
      <c r="BG9" s="610">
        <v>2846731</v>
      </c>
      <c r="BH9" s="611"/>
      <c r="BI9" s="611"/>
      <c r="BJ9" s="611"/>
      <c r="BK9" s="611"/>
      <c r="BL9" s="611"/>
      <c r="BM9" s="611"/>
      <c r="BN9" s="612"/>
      <c r="BO9" s="613">
        <v>35</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4512344</v>
      </c>
      <c r="CS9" s="611"/>
      <c r="CT9" s="611"/>
      <c r="CU9" s="611"/>
      <c r="CV9" s="611"/>
      <c r="CW9" s="611"/>
      <c r="CX9" s="611"/>
      <c r="CY9" s="612"/>
      <c r="CZ9" s="613">
        <v>8.6</v>
      </c>
      <c r="DA9" s="613"/>
      <c r="DB9" s="613"/>
      <c r="DC9" s="613"/>
      <c r="DD9" s="619">
        <v>355363</v>
      </c>
      <c r="DE9" s="611"/>
      <c r="DF9" s="611"/>
      <c r="DG9" s="611"/>
      <c r="DH9" s="611"/>
      <c r="DI9" s="611"/>
      <c r="DJ9" s="611"/>
      <c r="DK9" s="611"/>
      <c r="DL9" s="611"/>
      <c r="DM9" s="611"/>
      <c r="DN9" s="611"/>
      <c r="DO9" s="611"/>
      <c r="DP9" s="612"/>
      <c r="DQ9" s="619">
        <v>3429702</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200752</v>
      </c>
      <c r="BH10" s="611"/>
      <c r="BI10" s="611"/>
      <c r="BJ10" s="611"/>
      <c r="BK10" s="611"/>
      <c r="BL10" s="611"/>
      <c r="BM10" s="611"/>
      <c r="BN10" s="612"/>
      <c r="BO10" s="613">
        <v>2.5</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5490</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2490</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1732266</v>
      </c>
      <c r="S11" s="611"/>
      <c r="T11" s="611"/>
      <c r="U11" s="611"/>
      <c r="V11" s="611"/>
      <c r="W11" s="611"/>
      <c r="X11" s="611"/>
      <c r="Y11" s="612"/>
      <c r="Z11" s="615">
        <v>3.2</v>
      </c>
      <c r="AA11" s="616"/>
      <c r="AB11" s="616"/>
      <c r="AC11" s="622"/>
      <c r="AD11" s="619">
        <v>1732266</v>
      </c>
      <c r="AE11" s="611"/>
      <c r="AF11" s="611"/>
      <c r="AG11" s="611"/>
      <c r="AH11" s="611"/>
      <c r="AI11" s="611"/>
      <c r="AJ11" s="611"/>
      <c r="AK11" s="612"/>
      <c r="AL11" s="615">
        <v>7.3</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184311</v>
      </c>
      <c r="BH11" s="611"/>
      <c r="BI11" s="611"/>
      <c r="BJ11" s="611"/>
      <c r="BK11" s="611"/>
      <c r="BL11" s="611"/>
      <c r="BM11" s="611"/>
      <c r="BN11" s="612"/>
      <c r="BO11" s="613">
        <v>2.2999999999999998</v>
      </c>
      <c r="BP11" s="613"/>
      <c r="BQ11" s="613"/>
      <c r="BR11" s="613"/>
      <c r="BS11" s="614">
        <v>48915</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2350925</v>
      </c>
      <c r="CS11" s="611"/>
      <c r="CT11" s="611"/>
      <c r="CU11" s="611"/>
      <c r="CV11" s="611"/>
      <c r="CW11" s="611"/>
      <c r="CX11" s="611"/>
      <c r="CY11" s="612"/>
      <c r="CZ11" s="613">
        <v>4.5</v>
      </c>
      <c r="DA11" s="613"/>
      <c r="DB11" s="613"/>
      <c r="DC11" s="613"/>
      <c r="DD11" s="619">
        <v>680251</v>
      </c>
      <c r="DE11" s="611"/>
      <c r="DF11" s="611"/>
      <c r="DG11" s="611"/>
      <c r="DH11" s="611"/>
      <c r="DI11" s="611"/>
      <c r="DJ11" s="611"/>
      <c r="DK11" s="611"/>
      <c r="DL11" s="611"/>
      <c r="DM11" s="611"/>
      <c r="DN11" s="611"/>
      <c r="DO11" s="611"/>
      <c r="DP11" s="612"/>
      <c r="DQ11" s="619">
        <v>1011281</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3462286</v>
      </c>
      <c r="BH12" s="611"/>
      <c r="BI12" s="611"/>
      <c r="BJ12" s="611"/>
      <c r="BK12" s="611"/>
      <c r="BL12" s="611"/>
      <c r="BM12" s="611"/>
      <c r="BN12" s="612"/>
      <c r="BO12" s="613">
        <v>42.5</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1102528</v>
      </c>
      <c r="CS12" s="611"/>
      <c r="CT12" s="611"/>
      <c r="CU12" s="611"/>
      <c r="CV12" s="611"/>
      <c r="CW12" s="611"/>
      <c r="CX12" s="611"/>
      <c r="CY12" s="612"/>
      <c r="CZ12" s="613">
        <v>2.1</v>
      </c>
      <c r="DA12" s="613"/>
      <c r="DB12" s="613"/>
      <c r="DC12" s="613"/>
      <c r="DD12" s="619">
        <v>150103</v>
      </c>
      <c r="DE12" s="611"/>
      <c r="DF12" s="611"/>
      <c r="DG12" s="611"/>
      <c r="DH12" s="611"/>
      <c r="DI12" s="611"/>
      <c r="DJ12" s="611"/>
      <c r="DK12" s="611"/>
      <c r="DL12" s="611"/>
      <c r="DM12" s="611"/>
      <c r="DN12" s="611"/>
      <c r="DO12" s="611"/>
      <c r="DP12" s="612"/>
      <c r="DQ12" s="619">
        <v>772845</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3440843</v>
      </c>
      <c r="BH13" s="611"/>
      <c r="BI13" s="611"/>
      <c r="BJ13" s="611"/>
      <c r="BK13" s="611"/>
      <c r="BL13" s="611"/>
      <c r="BM13" s="611"/>
      <c r="BN13" s="612"/>
      <c r="BO13" s="613">
        <v>42.3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3306035</v>
      </c>
      <c r="CS13" s="611"/>
      <c r="CT13" s="611"/>
      <c r="CU13" s="611"/>
      <c r="CV13" s="611"/>
      <c r="CW13" s="611"/>
      <c r="CX13" s="611"/>
      <c r="CY13" s="612"/>
      <c r="CZ13" s="613">
        <v>6.3</v>
      </c>
      <c r="DA13" s="613"/>
      <c r="DB13" s="613"/>
      <c r="DC13" s="613"/>
      <c r="DD13" s="619">
        <v>1193524</v>
      </c>
      <c r="DE13" s="611"/>
      <c r="DF13" s="611"/>
      <c r="DG13" s="611"/>
      <c r="DH13" s="611"/>
      <c r="DI13" s="611"/>
      <c r="DJ13" s="611"/>
      <c r="DK13" s="611"/>
      <c r="DL13" s="611"/>
      <c r="DM13" s="611"/>
      <c r="DN13" s="611"/>
      <c r="DO13" s="611"/>
      <c r="DP13" s="612"/>
      <c r="DQ13" s="619">
        <v>1166110</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4364</v>
      </c>
      <c r="S14" s="611"/>
      <c r="T14" s="611"/>
      <c r="U14" s="611"/>
      <c r="V14" s="611"/>
      <c r="W14" s="611"/>
      <c r="X14" s="611"/>
      <c r="Y14" s="612"/>
      <c r="Z14" s="613">
        <v>0</v>
      </c>
      <c r="AA14" s="613"/>
      <c r="AB14" s="613"/>
      <c r="AC14" s="613"/>
      <c r="AD14" s="614">
        <v>4364</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346684</v>
      </c>
      <c r="BH14" s="611"/>
      <c r="BI14" s="611"/>
      <c r="BJ14" s="611"/>
      <c r="BK14" s="611"/>
      <c r="BL14" s="611"/>
      <c r="BM14" s="611"/>
      <c r="BN14" s="612"/>
      <c r="BO14" s="613">
        <v>4.3</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2050186</v>
      </c>
      <c r="CS14" s="611"/>
      <c r="CT14" s="611"/>
      <c r="CU14" s="611"/>
      <c r="CV14" s="611"/>
      <c r="CW14" s="611"/>
      <c r="CX14" s="611"/>
      <c r="CY14" s="612"/>
      <c r="CZ14" s="613">
        <v>3.9</v>
      </c>
      <c r="DA14" s="613"/>
      <c r="DB14" s="613"/>
      <c r="DC14" s="613"/>
      <c r="DD14" s="619">
        <v>351305</v>
      </c>
      <c r="DE14" s="611"/>
      <c r="DF14" s="611"/>
      <c r="DG14" s="611"/>
      <c r="DH14" s="611"/>
      <c r="DI14" s="611"/>
      <c r="DJ14" s="611"/>
      <c r="DK14" s="611"/>
      <c r="DL14" s="611"/>
      <c r="DM14" s="611"/>
      <c r="DN14" s="611"/>
      <c r="DO14" s="611"/>
      <c r="DP14" s="612"/>
      <c r="DQ14" s="619">
        <v>1490101</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593720</v>
      </c>
      <c r="BH15" s="611"/>
      <c r="BI15" s="611"/>
      <c r="BJ15" s="611"/>
      <c r="BK15" s="611"/>
      <c r="BL15" s="611"/>
      <c r="BM15" s="611"/>
      <c r="BN15" s="612"/>
      <c r="BO15" s="613">
        <v>7.3</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3889441</v>
      </c>
      <c r="CS15" s="611"/>
      <c r="CT15" s="611"/>
      <c r="CU15" s="611"/>
      <c r="CV15" s="611"/>
      <c r="CW15" s="611"/>
      <c r="CX15" s="611"/>
      <c r="CY15" s="612"/>
      <c r="CZ15" s="613">
        <v>7.5</v>
      </c>
      <c r="DA15" s="613"/>
      <c r="DB15" s="613"/>
      <c r="DC15" s="613"/>
      <c r="DD15" s="619">
        <v>795877</v>
      </c>
      <c r="DE15" s="611"/>
      <c r="DF15" s="611"/>
      <c r="DG15" s="611"/>
      <c r="DH15" s="611"/>
      <c r="DI15" s="611"/>
      <c r="DJ15" s="611"/>
      <c r="DK15" s="611"/>
      <c r="DL15" s="611"/>
      <c r="DM15" s="611"/>
      <c r="DN15" s="611"/>
      <c r="DO15" s="611"/>
      <c r="DP15" s="612"/>
      <c r="DQ15" s="619">
        <v>2415133</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47256</v>
      </c>
      <c r="S16" s="611"/>
      <c r="T16" s="611"/>
      <c r="U16" s="611"/>
      <c r="V16" s="611"/>
      <c r="W16" s="611"/>
      <c r="X16" s="611"/>
      <c r="Y16" s="612"/>
      <c r="Z16" s="613">
        <v>0.1</v>
      </c>
      <c r="AA16" s="613"/>
      <c r="AB16" s="613"/>
      <c r="AC16" s="613"/>
      <c r="AD16" s="614">
        <v>47256</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542785</v>
      </c>
      <c r="CS16" s="611"/>
      <c r="CT16" s="611"/>
      <c r="CU16" s="611"/>
      <c r="CV16" s="611"/>
      <c r="CW16" s="611"/>
      <c r="CX16" s="611"/>
      <c r="CY16" s="612"/>
      <c r="CZ16" s="613">
        <v>1</v>
      </c>
      <c r="DA16" s="613"/>
      <c r="DB16" s="613"/>
      <c r="DC16" s="613"/>
      <c r="DD16" s="619" t="s">
        <v>122</v>
      </c>
      <c r="DE16" s="611"/>
      <c r="DF16" s="611"/>
      <c r="DG16" s="611"/>
      <c r="DH16" s="611"/>
      <c r="DI16" s="611"/>
      <c r="DJ16" s="611"/>
      <c r="DK16" s="611"/>
      <c r="DL16" s="611"/>
      <c r="DM16" s="611"/>
      <c r="DN16" s="611"/>
      <c r="DO16" s="611"/>
      <c r="DP16" s="612"/>
      <c r="DQ16" s="619">
        <v>89350</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119198</v>
      </c>
      <c r="S17" s="611"/>
      <c r="T17" s="611"/>
      <c r="U17" s="611"/>
      <c r="V17" s="611"/>
      <c r="W17" s="611"/>
      <c r="X17" s="611"/>
      <c r="Y17" s="612"/>
      <c r="Z17" s="613">
        <v>0.2</v>
      </c>
      <c r="AA17" s="613"/>
      <c r="AB17" s="613"/>
      <c r="AC17" s="613"/>
      <c r="AD17" s="614">
        <v>119198</v>
      </c>
      <c r="AE17" s="614"/>
      <c r="AF17" s="614"/>
      <c r="AG17" s="614"/>
      <c r="AH17" s="614"/>
      <c r="AI17" s="614"/>
      <c r="AJ17" s="614"/>
      <c r="AK17" s="614"/>
      <c r="AL17" s="615">
        <v>0.5</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5638759</v>
      </c>
      <c r="CS17" s="611"/>
      <c r="CT17" s="611"/>
      <c r="CU17" s="611"/>
      <c r="CV17" s="611"/>
      <c r="CW17" s="611"/>
      <c r="CX17" s="611"/>
      <c r="CY17" s="612"/>
      <c r="CZ17" s="613">
        <v>10.8</v>
      </c>
      <c r="DA17" s="613"/>
      <c r="DB17" s="613"/>
      <c r="DC17" s="613"/>
      <c r="DD17" s="619" t="s">
        <v>122</v>
      </c>
      <c r="DE17" s="611"/>
      <c r="DF17" s="611"/>
      <c r="DG17" s="611"/>
      <c r="DH17" s="611"/>
      <c r="DI17" s="611"/>
      <c r="DJ17" s="611"/>
      <c r="DK17" s="611"/>
      <c r="DL17" s="611"/>
      <c r="DM17" s="611"/>
      <c r="DN17" s="611"/>
      <c r="DO17" s="611"/>
      <c r="DP17" s="612"/>
      <c r="DQ17" s="619">
        <v>5569291</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61671</v>
      </c>
      <c r="S18" s="611"/>
      <c r="T18" s="611"/>
      <c r="U18" s="611"/>
      <c r="V18" s="611"/>
      <c r="W18" s="611"/>
      <c r="X18" s="611"/>
      <c r="Y18" s="612"/>
      <c r="Z18" s="613">
        <v>0.1</v>
      </c>
      <c r="AA18" s="613"/>
      <c r="AB18" s="613"/>
      <c r="AC18" s="613"/>
      <c r="AD18" s="614">
        <v>61671</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51863</v>
      </c>
      <c r="S19" s="611"/>
      <c r="T19" s="611"/>
      <c r="U19" s="611"/>
      <c r="V19" s="611"/>
      <c r="W19" s="611"/>
      <c r="X19" s="611"/>
      <c r="Y19" s="612"/>
      <c r="Z19" s="613">
        <v>0.1</v>
      </c>
      <c r="AA19" s="613"/>
      <c r="AB19" s="613"/>
      <c r="AC19" s="613"/>
      <c r="AD19" s="614">
        <v>51863</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387061</v>
      </c>
      <c r="BH19" s="611"/>
      <c r="BI19" s="611"/>
      <c r="BJ19" s="611"/>
      <c r="BK19" s="611"/>
      <c r="BL19" s="611"/>
      <c r="BM19" s="611"/>
      <c r="BN19" s="612"/>
      <c r="BO19" s="613">
        <v>4.8</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9808</v>
      </c>
      <c r="S20" s="611"/>
      <c r="T20" s="611"/>
      <c r="U20" s="611"/>
      <c r="V20" s="611"/>
      <c r="W20" s="611"/>
      <c r="X20" s="611"/>
      <c r="Y20" s="612"/>
      <c r="Z20" s="613">
        <v>0</v>
      </c>
      <c r="AA20" s="613"/>
      <c r="AB20" s="613"/>
      <c r="AC20" s="613"/>
      <c r="AD20" s="614">
        <v>9808</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387061</v>
      </c>
      <c r="BH20" s="611"/>
      <c r="BI20" s="611"/>
      <c r="BJ20" s="611"/>
      <c r="BK20" s="611"/>
      <c r="BL20" s="611"/>
      <c r="BM20" s="611"/>
      <c r="BN20" s="612"/>
      <c r="BO20" s="613">
        <v>4.8</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52176933</v>
      </c>
      <c r="CS20" s="611"/>
      <c r="CT20" s="611"/>
      <c r="CU20" s="611"/>
      <c r="CV20" s="611"/>
      <c r="CW20" s="611"/>
      <c r="CX20" s="611"/>
      <c r="CY20" s="612"/>
      <c r="CZ20" s="613">
        <v>100</v>
      </c>
      <c r="DA20" s="613"/>
      <c r="DB20" s="613"/>
      <c r="DC20" s="613"/>
      <c r="DD20" s="619">
        <v>12042237</v>
      </c>
      <c r="DE20" s="611"/>
      <c r="DF20" s="611"/>
      <c r="DG20" s="611"/>
      <c r="DH20" s="611"/>
      <c r="DI20" s="611"/>
      <c r="DJ20" s="611"/>
      <c r="DK20" s="611"/>
      <c r="DL20" s="611"/>
      <c r="DM20" s="611"/>
      <c r="DN20" s="611"/>
      <c r="DO20" s="611"/>
      <c r="DP20" s="612"/>
      <c r="DQ20" s="619">
        <v>29192616</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15605193</v>
      </c>
      <c r="S21" s="611"/>
      <c r="T21" s="611"/>
      <c r="U21" s="611"/>
      <c r="V21" s="611"/>
      <c r="W21" s="611"/>
      <c r="X21" s="611"/>
      <c r="Y21" s="612"/>
      <c r="Z21" s="613">
        <v>28.7</v>
      </c>
      <c r="AA21" s="613"/>
      <c r="AB21" s="613"/>
      <c r="AC21" s="613"/>
      <c r="AD21" s="614">
        <v>13069036</v>
      </c>
      <c r="AE21" s="614"/>
      <c r="AF21" s="614"/>
      <c r="AG21" s="614"/>
      <c r="AH21" s="614"/>
      <c r="AI21" s="614"/>
      <c r="AJ21" s="614"/>
      <c r="AK21" s="614"/>
      <c r="AL21" s="615">
        <v>55</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46369</v>
      </c>
      <c r="BH21" s="611"/>
      <c r="BI21" s="611"/>
      <c r="BJ21" s="611"/>
      <c r="BK21" s="611"/>
      <c r="BL21" s="611"/>
      <c r="BM21" s="611"/>
      <c r="BN21" s="612"/>
      <c r="BO21" s="613">
        <v>0.6</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13069036</v>
      </c>
      <c r="S22" s="611"/>
      <c r="T22" s="611"/>
      <c r="U22" s="611"/>
      <c r="V22" s="611"/>
      <c r="W22" s="611"/>
      <c r="X22" s="611"/>
      <c r="Y22" s="612"/>
      <c r="Z22" s="613">
        <v>24.1</v>
      </c>
      <c r="AA22" s="613"/>
      <c r="AB22" s="613"/>
      <c r="AC22" s="613"/>
      <c r="AD22" s="614">
        <v>13069036</v>
      </c>
      <c r="AE22" s="614"/>
      <c r="AF22" s="614"/>
      <c r="AG22" s="614"/>
      <c r="AH22" s="614"/>
      <c r="AI22" s="614"/>
      <c r="AJ22" s="614"/>
      <c r="AK22" s="614"/>
      <c r="AL22" s="615">
        <v>55</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2536157</v>
      </c>
      <c r="S23" s="611"/>
      <c r="T23" s="611"/>
      <c r="U23" s="611"/>
      <c r="V23" s="611"/>
      <c r="W23" s="611"/>
      <c r="X23" s="611"/>
      <c r="Y23" s="612"/>
      <c r="Z23" s="613">
        <v>4.7</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340692</v>
      </c>
      <c r="BH23" s="611"/>
      <c r="BI23" s="611"/>
      <c r="BJ23" s="611"/>
      <c r="BK23" s="611"/>
      <c r="BL23" s="611"/>
      <c r="BM23" s="611"/>
      <c r="BN23" s="612"/>
      <c r="BO23" s="613">
        <v>4.2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23227385</v>
      </c>
      <c r="CS24" s="600"/>
      <c r="CT24" s="600"/>
      <c r="CU24" s="600"/>
      <c r="CV24" s="600"/>
      <c r="CW24" s="600"/>
      <c r="CX24" s="600"/>
      <c r="CY24" s="601"/>
      <c r="CZ24" s="604">
        <v>44.5</v>
      </c>
      <c r="DA24" s="605"/>
      <c r="DB24" s="605"/>
      <c r="DC24" s="621"/>
      <c r="DD24" s="642">
        <v>16558443</v>
      </c>
      <c r="DE24" s="600"/>
      <c r="DF24" s="600"/>
      <c r="DG24" s="600"/>
      <c r="DH24" s="600"/>
      <c r="DI24" s="600"/>
      <c r="DJ24" s="600"/>
      <c r="DK24" s="601"/>
      <c r="DL24" s="642">
        <v>14597752</v>
      </c>
      <c r="DM24" s="600"/>
      <c r="DN24" s="600"/>
      <c r="DO24" s="600"/>
      <c r="DP24" s="600"/>
      <c r="DQ24" s="600"/>
      <c r="DR24" s="600"/>
      <c r="DS24" s="600"/>
      <c r="DT24" s="600"/>
      <c r="DU24" s="600"/>
      <c r="DV24" s="601"/>
      <c r="DW24" s="604">
        <v>61.1</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26506666</v>
      </c>
      <c r="S25" s="611"/>
      <c r="T25" s="611"/>
      <c r="U25" s="611"/>
      <c r="V25" s="611"/>
      <c r="W25" s="611"/>
      <c r="X25" s="611"/>
      <c r="Y25" s="612"/>
      <c r="Z25" s="613">
        <v>48.8</v>
      </c>
      <c r="AA25" s="613"/>
      <c r="AB25" s="613"/>
      <c r="AC25" s="613"/>
      <c r="AD25" s="614">
        <v>23629817</v>
      </c>
      <c r="AE25" s="614"/>
      <c r="AF25" s="614"/>
      <c r="AG25" s="614"/>
      <c r="AH25" s="614"/>
      <c r="AI25" s="614"/>
      <c r="AJ25" s="614"/>
      <c r="AK25" s="614"/>
      <c r="AL25" s="615">
        <v>99.5</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7968350</v>
      </c>
      <c r="CS25" s="643"/>
      <c r="CT25" s="643"/>
      <c r="CU25" s="643"/>
      <c r="CV25" s="643"/>
      <c r="CW25" s="643"/>
      <c r="CX25" s="643"/>
      <c r="CY25" s="644"/>
      <c r="CZ25" s="615">
        <v>15.3</v>
      </c>
      <c r="DA25" s="640"/>
      <c r="DB25" s="640"/>
      <c r="DC25" s="645"/>
      <c r="DD25" s="619">
        <v>7024794</v>
      </c>
      <c r="DE25" s="643"/>
      <c r="DF25" s="643"/>
      <c r="DG25" s="643"/>
      <c r="DH25" s="643"/>
      <c r="DI25" s="643"/>
      <c r="DJ25" s="643"/>
      <c r="DK25" s="644"/>
      <c r="DL25" s="619">
        <v>6871313</v>
      </c>
      <c r="DM25" s="643"/>
      <c r="DN25" s="643"/>
      <c r="DO25" s="643"/>
      <c r="DP25" s="643"/>
      <c r="DQ25" s="643"/>
      <c r="DR25" s="643"/>
      <c r="DS25" s="643"/>
      <c r="DT25" s="643"/>
      <c r="DU25" s="643"/>
      <c r="DV25" s="644"/>
      <c r="DW25" s="615">
        <v>28.8</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6664</v>
      </c>
      <c r="S26" s="611"/>
      <c r="T26" s="611"/>
      <c r="U26" s="611"/>
      <c r="V26" s="611"/>
      <c r="W26" s="611"/>
      <c r="X26" s="611"/>
      <c r="Y26" s="612"/>
      <c r="Z26" s="613">
        <v>0</v>
      </c>
      <c r="AA26" s="613"/>
      <c r="AB26" s="613"/>
      <c r="AC26" s="613"/>
      <c r="AD26" s="614">
        <v>6664</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4929967</v>
      </c>
      <c r="CS26" s="611"/>
      <c r="CT26" s="611"/>
      <c r="CU26" s="611"/>
      <c r="CV26" s="611"/>
      <c r="CW26" s="611"/>
      <c r="CX26" s="611"/>
      <c r="CY26" s="612"/>
      <c r="CZ26" s="615">
        <v>9.4</v>
      </c>
      <c r="DA26" s="640"/>
      <c r="DB26" s="640"/>
      <c r="DC26" s="645"/>
      <c r="DD26" s="619">
        <v>4441912</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496971</v>
      </c>
      <c r="S27" s="611"/>
      <c r="T27" s="611"/>
      <c r="U27" s="611"/>
      <c r="V27" s="611"/>
      <c r="W27" s="611"/>
      <c r="X27" s="611"/>
      <c r="Y27" s="612"/>
      <c r="Z27" s="613">
        <v>0.9</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8141330</v>
      </c>
      <c r="BH27" s="611"/>
      <c r="BI27" s="611"/>
      <c r="BJ27" s="611"/>
      <c r="BK27" s="611"/>
      <c r="BL27" s="611"/>
      <c r="BM27" s="611"/>
      <c r="BN27" s="612"/>
      <c r="BO27" s="613">
        <v>100</v>
      </c>
      <c r="BP27" s="613"/>
      <c r="BQ27" s="613"/>
      <c r="BR27" s="613"/>
      <c r="BS27" s="614">
        <v>48915</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9628254</v>
      </c>
      <c r="CS27" s="643"/>
      <c r="CT27" s="643"/>
      <c r="CU27" s="643"/>
      <c r="CV27" s="643"/>
      <c r="CW27" s="643"/>
      <c r="CX27" s="643"/>
      <c r="CY27" s="644"/>
      <c r="CZ27" s="615">
        <v>18.5</v>
      </c>
      <c r="DA27" s="640"/>
      <c r="DB27" s="640"/>
      <c r="DC27" s="645"/>
      <c r="DD27" s="619">
        <v>3972336</v>
      </c>
      <c r="DE27" s="643"/>
      <c r="DF27" s="643"/>
      <c r="DG27" s="643"/>
      <c r="DH27" s="643"/>
      <c r="DI27" s="643"/>
      <c r="DJ27" s="643"/>
      <c r="DK27" s="644"/>
      <c r="DL27" s="619">
        <v>2711146</v>
      </c>
      <c r="DM27" s="643"/>
      <c r="DN27" s="643"/>
      <c r="DO27" s="643"/>
      <c r="DP27" s="643"/>
      <c r="DQ27" s="643"/>
      <c r="DR27" s="643"/>
      <c r="DS27" s="643"/>
      <c r="DT27" s="643"/>
      <c r="DU27" s="643"/>
      <c r="DV27" s="644"/>
      <c r="DW27" s="615">
        <v>11.3</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648518</v>
      </c>
      <c r="S28" s="611"/>
      <c r="T28" s="611"/>
      <c r="U28" s="611"/>
      <c r="V28" s="611"/>
      <c r="W28" s="611"/>
      <c r="X28" s="611"/>
      <c r="Y28" s="612"/>
      <c r="Z28" s="613">
        <v>1.2</v>
      </c>
      <c r="AA28" s="613"/>
      <c r="AB28" s="613"/>
      <c r="AC28" s="613"/>
      <c r="AD28" s="614">
        <v>93811</v>
      </c>
      <c r="AE28" s="614"/>
      <c r="AF28" s="614"/>
      <c r="AG28" s="614"/>
      <c r="AH28" s="614"/>
      <c r="AI28" s="614"/>
      <c r="AJ28" s="614"/>
      <c r="AK28" s="614"/>
      <c r="AL28" s="615">
        <v>0.4</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5630781</v>
      </c>
      <c r="CS28" s="611"/>
      <c r="CT28" s="611"/>
      <c r="CU28" s="611"/>
      <c r="CV28" s="611"/>
      <c r="CW28" s="611"/>
      <c r="CX28" s="611"/>
      <c r="CY28" s="612"/>
      <c r="CZ28" s="615">
        <v>10.8</v>
      </c>
      <c r="DA28" s="640"/>
      <c r="DB28" s="640"/>
      <c r="DC28" s="645"/>
      <c r="DD28" s="619">
        <v>5561313</v>
      </c>
      <c r="DE28" s="611"/>
      <c r="DF28" s="611"/>
      <c r="DG28" s="611"/>
      <c r="DH28" s="611"/>
      <c r="DI28" s="611"/>
      <c r="DJ28" s="611"/>
      <c r="DK28" s="612"/>
      <c r="DL28" s="619">
        <v>5015293</v>
      </c>
      <c r="DM28" s="611"/>
      <c r="DN28" s="611"/>
      <c r="DO28" s="611"/>
      <c r="DP28" s="611"/>
      <c r="DQ28" s="611"/>
      <c r="DR28" s="611"/>
      <c r="DS28" s="611"/>
      <c r="DT28" s="611"/>
      <c r="DU28" s="611"/>
      <c r="DV28" s="612"/>
      <c r="DW28" s="615">
        <v>21</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202249</v>
      </c>
      <c r="S29" s="611"/>
      <c r="T29" s="611"/>
      <c r="U29" s="611"/>
      <c r="V29" s="611"/>
      <c r="W29" s="611"/>
      <c r="X29" s="611"/>
      <c r="Y29" s="612"/>
      <c r="Z29" s="613">
        <v>0.4</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5630742</v>
      </c>
      <c r="CS29" s="643"/>
      <c r="CT29" s="643"/>
      <c r="CU29" s="643"/>
      <c r="CV29" s="643"/>
      <c r="CW29" s="643"/>
      <c r="CX29" s="643"/>
      <c r="CY29" s="644"/>
      <c r="CZ29" s="615">
        <v>10.8</v>
      </c>
      <c r="DA29" s="640"/>
      <c r="DB29" s="640"/>
      <c r="DC29" s="645"/>
      <c r="DD29" s="619">
        <v>5561274</v>
      </c>
      <c r="DE29" s="643"/>
      <c r="DF29" s="643"/>
      <c r="DG29" s="643"/>
      <c r="DH29" s="643"/>
      <c r="DI29" s="643"/>
      <c r="DJ29" s="643"/>
      <c r="DK29" s="644"/>
      <c r="DL29" s="619">
        <v>5015254</v>
      </c>
      <c r="DM29" s="643"/>
      <c r="DN29" s="643"/>
      <c r="DO29" s="643"/>
      <c r="DP29" s="643"/>
      <c r="DQ29" s="643"/>
      <c r="DR29" s="643"/>
      <c r="DS29" s="643"/>
      <c r="DT29" s="643"/>
      <c r="DU29" s="643"/>
      <c r="DV29" s="644"/>
      <c r="DW29" s="615">
        <v>21</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7520969</v>
      </c>
      <c r="S30" s="611"/>
      <c r="T30" s="611"/>
      <c r="U30" s="611"/>
      <c r="V30" s="611"/>
      <c r="W30" s="611"/>
      <c r="X30" s="611"/>
      <c r="Y30" s="612"/>
      <c r="Z30" s="613">
        <v>13.9</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5458560</v>
      </c>
      <c r="CS30" s="611"/>
      <c r="CT30" s="611"/>
      <c r="CU30" s="611"/>
      <c r="CV30" s="611"/>
      <c r="CW30" s="611"/>
      <c r="CX30" s="611"/>
      <c r="CY30" s="612"/>
      <c r="CZ30" s="615">
        <v>10.5</v>
      </c>
      <c r="DA30" s="640"/>
      <c r="DB30" s="640"/>
      <c r="DC30" s="645"/>
      <c r="DD30" s="619">
        <v>5392578</v>
      </c>
      <c r="DE30" s="611"/>
      <c r="DF30" s="611"/>
      <c r="DG30" s="611"/>
      <c r="DH30" s="611"/>
      <c r="DI30" s="611"/>
      <c r="DJ30" s="611"/>
      <c r="DK30" s="612"/>
      <c r="DL30" s="619">
        <v>4846566</v>
      </c>
      <c r="DM30" s="611"/>
      <c r="DN30" s="611"/>
      <c r="DO30" s="611"/>
      <c r="DP30" s="611"/>
      <c r="DQ30" s="611"/>
      <c r="DR30" s="611"/>
      <c r="DS30" s="611"/>
      <c r="DT30" s="611"/>
      <c r="DU30" s="611"/>
      <c r="DV30" s="612"/>
      <c r="DW30" s="615">
        <v>20.3</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99.5</v>
      </c>
      <c r="BH31" s="654"/>
      <c r="BI31" s="654"/>
      <c r="BJ31" s="654"/>
      <c r="BK31" s="654"/>
      <c r="BL31" s="654"/>
      <c r="BM31" s="605">
        <v>98.9</v>
      </c>
      <c r="BN31" s="654"/>
      <c r="BO31" s="654"/>
      <c r="BP31" s="654"/>
      <c r="BQ31" s="655"/>
      <c r="BR31" s="657">
        <v>99.5</v>
      </c>
      <c r="BS31" s="654"/>
      <c r="BT31" s="654"/>
      <c r="BU31" s="654"/>
      <c r="BV31" s="654"/>
      <c r="BW31" s="654"/>
      <c r="BX31" s="605">
        <v>98.8</v>
      </c>
      <c r="BY31" s="654"/>
      <c r="BZ31" s="654"/>
      <c r="CA31" s="654"/>
      <c r="CB31" s="655"/>
      <c r="CD31" s="650"/>
      <c r="CE31" s="651"/>
      <c r="CF31" s="607" t="s">
        <v>300</v>
      </c>
      <c r="CG31" s="608"/>
      <c r="CH31" s="608"/>
      <c r="CI31" s="608"/>
      <c r="CJ31" s="608"/>
      <c r="CK31" s="608"/>
      <c r="CL31" s="608"/>
      <c r="CM31" s="608"/>
      <c r="CN31" s="608"/>
      <c r="CO31" s="608"/>
      <c r="CP31" s="608"/>
      <c r="CQ31" s="609"/>
      <c r="CR31" s="610">
        <v>172182</v>
      </c>
      <c r="CS31" s="643"/>
      <c r="CT31" s="643"/>
      <c r="CU31" s="643"/>
      <c r="CV31" s="643"/>
      <c r="CW31" s="643"/>
      <c r="CX31" s="643"/>
      <c r="CY31" s="644"/>
      <c r="CZ31" s="615">
        <v>0.3</v>
      </c>
      <c r="DA31" s="640"/>
      <c r="DB31" s="640"/>
      <c r="DC31" s="645"/>
      <c r="DD31" s="619">
        <v>168696</v>
      </c>
      <c r="DE31" s="643"/>
      <c r="DF31" s="643"/>
      <c r="DG31" s="643"/>
      <c r="DH31" s="643"/>
      <c r="DI31" s="643"/>
      <c r="DJ31" s="643"/>
      <c r="DK31" s="644"/>
      <c r="DL31" s="619">
        <v>168688</v>
      </c>
      <c r="DM31" s="643"/>
      <c r="DN31" s="643"/>
      <c r="DO31" s="643"/>
      <c r="DP31" s="643"/>
      <c r="DQ31" s="643"/>
      <c r="DR31" s="643"/>
      <c r="DS31" s="643"/>
      <c r="DT31" s="643"/>
      <c r="DU31" s="643"/>
      <c r="DV31" s="644"/>
      <c r="DW31" s="615">
        <v>0.7</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3393671</v>
      </c>
      <c r="S32" s="611"/>
      <c r="T32" s="611"/>
      <c r="U32" s="611"/>
      <c r="V32" s="611"/>
      <c r="W32" s="611"/>
      <c r="X32" s="611"/>
      <c r="Y32" s="612"/>
      <c r="Z32" s="613">
        <v>6.3</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99.6</v>
      </c>
      <c r="BH32" s="643"/>
      <c r="BI32" s="643"/>
      <c r="BJ32" s="643"/>
      <c r="BK32" s="643"/>
      <c r="BL32" s="643"/>
      <c r="BM32" s="616">
        <v>99.1</v>
      </c>
      <c r="BN32" s="643"/>
      <c r="BO32" s="643"/>
      <c r="BP32" s="643"/>
      <c r="BQ32" s="656"/>
      <c r="BR32" s="667">
        <v>99.5</v>
      </c>
      <c r="BS32" s="643"/>
      <c r="BT32" s="643"/>
      <c r="BU32" s="643"/>
      <c r="BV32" s="643"/>
      <c r="BW32" s="643"/>
      <c r="BX32" s="616">
        <v>98.9</v>
      </c>
      <c r="BY32" s="643"/>
      <c r="BZ32" s="643"/>
      <c r="CA32" s="643"/>
      <c r="CB32" s="656"/>
      <c r="CD32" s="652"/>
      <c r="CE32" s="653"/>
      <c r="CF32" s="607" t="s">
        <v>304</v>
      </c>
      <c r="CG32" s="608"/>
      <c r="CH32" s="608"/>
      <c r="CI32" s="608"/>
      <c r="CJ32" s="608"/>
      <c r="CK32" s="608"/>
      <c r="CL32" s="608"/>
      <c r="CM32" s="608"/>
      <c r="CN32" s="608"/>
      <c r="CO32" s="608"/>
      <c r="CP32" s="608"/>
      <c r="CQ32" s="609"/>
      <c r="CR32" s="610">
        <v>39</v>
      </c>
      <c r="CS32" s="611"/>
      <c r="CT32" s="611"/>
      <c r="CU32" s="611"/>
      <c r="CV32" s="611"/>
      <c r="CW32" s="611"/>
      <c r="CX32" s="611"/>
      <c r="CY32" s="612"/>
      <c r="CZ32" s="615">
        <v>0</v>
      </c>
      <c r="DA32" s="640"/>
      <c r="DB32" s="640"/>
      <c r="DC32" s="645"/>
      <c r="DD32" s="619">
        <v>39</v>
      </c>
      <c r="DE32" s="611"/>
      <c r="DF32" s="611"/>
      <c r="DG32" s="611"/>
      <c r="DH32" s="611"/>
      <c r="DI32" s="611"/>
      <c r="DJ32" s="611"/>
      <c r="DK32" s="612"/>
      <c r="DL32" s="619">
        <v>39</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138241</v>
      </c>
      <c r="S33" s="611"/>
      <c r="T33" s="611"/>
      <c r="U33" s="611"/>
      <c r="V33" s="611"/>
      <c r="W33" s="611"/>
      <c r="X33" s="611"/>
      <c r="Y33" s="612"/>
      <c r="Z33" s="613">
        <v>0.3</v>
      </c>
      <c r="AA33" s="613"/>
      <c r="AB33" s="613"/>
      <c r="AC33" s="613"/>
      <c r="AD33" s="614">
        <v>24264</v>
      </c>
      <c r="AE33" s="614"/>
      <c r="AF33" s="614"/>
      <c r="AG33" s="614"/>
      <c r="AH33" s="614"/>
      <c r="AI33" s="614"/>
      <c r="AJ33" s="614"/>
      <c r="AK33" s="614"/>
      <c r="AL33" s="615">
        <v>0.1</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99.3</v>
      </c>
      <c r="BH33" s="669"/>
      <c r="BI33" s="669"/>
      <c r="BJ33" s="669"/>
      <c r="BK33" s="669"/>
      <c r="BL33" s="669"/>
      <c r="BM33" s="670">
        <v>98.6</v>
      </c>
      <c r="BN33" s="669"/>
      <c r="BO33" s="669"/>
      <c r="BP33" s="669"/>
      <c r="BQ33" s="671"/>
      <c r="BR33" s="668">
        <v>99.4</v>
      </c>
      <c r="BS33" s="669"/>
      <c r="BT33" s="669"/>
      <c r="BU33" s="669"/>
      <c r="BV33" s="669"/>
      <c r="BW33" s="669"/>
      <c r="BX33" s="670">
        <v>98.6</v>
      </c>
      <c r="BY33" s="669"/>
      <c r="BZ33" s="669"/>
      <c r="CA33" s="669"/>
      <c r="CB33" s="671"/>
      <c r="CD33" s="607" t="s">
        <v>307</v>
      </c>
      <c r="CE33" s="608"/>
      <c r="CF33" s="608"/>
      <c r="CG33" s="608"/>
      <c r="CH33" s="608"/>
      <c r="CI33" s="608"/>
      <c r="CJ33" s="608"/>
      <c r="CK33" s="608"/>
      <c r="CL33" s="608"/>
      <c r="CM33" s="608"/>
      <c r="CN33" s="608"/>
      <c r="CO33" s="608"/>
      <c r="CP33" s="608"/>
      <c r="CQ33" s="609"/>
      <c r="CR33" s="610">
        <v>16364526</v>
      </c>
      <c r="CS33" s="643"/>
      <c r="CT33" s="643"/>
      <c r="CU33" s="643"/>
      <c r="CV33" s="643"/>
      <c r="CW33" s="643"/>
      <c r="CX33" s="643"/>
      <c r="CY33" s="644"/>
      <c r="CZ33" s="615">
        <v>31.4</v>
      </c>
      <c r="DA33" s="640"/>
      <c r="DB33" s="640"/>
      <c r="DC33" s="645"/>
      <c r="DD33" s="619">
        <v>11216514</v>
      </c>
      <c r="DE33" s="643"/>
      <c r="DF33" s="643"/>
      <c r="DG33" s="643"/>
      <c r="DH33" s="643"/>
      <c r="DI33" s="643"/>
      <c r="DJ33" s="643"/>
      <c r="DK33" s="644"/>
      <c r="DL33" s="619">
        <v>8986665</v>
      </c>
      <c r="DM33" s="643"/>
      <c r="DN33" s="643"/>
      <c r="DO33" s="643"/>
      <c r="DP33" s="643"/>
      <c r="DQ33" s="643"/>
      <c r="DR33" s="643"/>
      <c r="DS33" s="643"/>
      <c r="DT33" s="643"/>
      <c r="DU33" s="643"/>
      <c r="DV33" s="644"/>
      <c r="DW33" s="615">
        <v>37.6</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307144</v>
      </c>
      <c r="S34" s="611"/>
      <c r="T34" s="611"/>
      <c r="U34" s="611"/>
      <c r="V34" s="611"/>
      <c r="W34" s="611"/>
      <c r="X34" s="611"/>
      <c r="Y34" s="612"/>
      <c r="Z34" s="613">
        <v>0.6</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6774955</v>
      </c>
      <c r="CS34" s="611"/>
      <c r="CT34" s="611"/>
      <c r="CU34" s="611"/>
      <c r="CV34" s="611"/>
      <c r="CW34" s="611"/>
      <c r="CX34" s="611"/>
      <c r="CY34" s="612"/>
      <c r="CZ34" s="615">
        <v>13</v>
      </c>
      <c r="DA34" s="640"/>
      <c r="DB34" s="640"/>
      <c r="DC34" s="645"/>
      <c r="DD34" s="619">
        <v>4501290</v>
      </c>
      <c r="DE34" s="611"/>
      <c r="DF34" s="611"/>
      <c r="DG34" s="611"/>
      <c r="DH34" s="611"/>
      <c r="DI34" s="611"/>
      <c r="DJ34" s="611"/>
      <c r="DK34" s="612"/>
      <c r="DL34" s="619">
        <v>3402914</v>
      </c>
      <c r="DM34" s="611"/>
      <c r="DN34" s="611"/>
      <c r="DO34" s="611"/>
      <c r="DP34" s="611"/>
      <c r="DQ34" s="611"/>
      <c r="DR34" s="611"/>
      <c r="DS34" s="611"/>
      <c r="DT34" s="611"/>
      <c r="DU34" s="611"/>
      <c r="DV34" s="612"/>
      <c r="DW34" s="615">
        <v>14.2</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2022019</v>
      </c>
      <c r="S35" s="611"/>
      <c r="T35" s="611"/>
      <c r="U35" s="611"/>
      <c r="V35" s="611"/>
      <c r="W35" s="611"/>
      <c r="X35" s="611"/>
      <c r="Y35" s="612"/>
      <c r="Z35" s="613">
        <v>3.7</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712081</v>
      </c>
      <c r="CS35" s="643"/>
      <c r="CT35" s="643"/>
      <c r="CU35" s="643"/>
      <c r="CV35" s="643"/>
      <c r="CW35" s="643"/>
      <c r="CX35" s="643"/>
      <c r="CY35" s="644"/>
      <c r="CZ35" s="615">
        <v>1.4</v>
      </c>
      <c r="DA35" s="640"/>
      <c r="DB35" s="640"/>
      <c r="DC35" s="645"/>
      <c r="DD35" s="619">
        <v>481142</v>
      </c>
      <c r="DE35" s="643"/>
      <c r="DF35" s="643"/>
      <c r="DG35" s="643"/>
      <c r="DH35" s="643"/>
      <c r="DI35" s="643"/>
      <c r="DJ35" s="643"/>
      <c r="DK35" s="644"/>
      <c r="DL35" s="619">
        <v>481064</v>
      </c>
      <c r="DM35" s="643"/>
      <c r="DN35" s="643"/>
      <c r="DO35" s="643"/>
      <c r="DP35" s="643"/>
      <c r="DQ35" s="643"/>
      <c r="DR35" s="643"/>
      <c r="DS35" s="643"/>
      <c r="DT35" s="643"/>
      <c r="DU35" s="643"/>
      <c r="DV35" s="644"/>
      <c r="DW35" s="615">
        <v>2</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2733807</v>
      </c>
      <c r="S36" s="611"/>
      <c r="T36" s="611"/>
      <c r="U36" s="611"/>
      <c r="V36" s="611"/>
      <c r="W36" s="611"/>
      <c r="X36" s="611"/>
      <c r="Y36" s="612"/>
      <c r="Z36" s="613">
        <v>5</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5611364</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66345</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3576026</v>
      </c>
      <c r="CS36" s="611"/>
      <c r="CT36" s="611"/>
      <c r="CU36" s="611"/>
      <c r="CV36" s="611"/>
      <c r="CW36" s="611"/>
      <c r="CX36" s="611"/>
      <c r="CY36" s="612"/>
      <c r="CZ36" s="615">
        <v>6.9</v>
      </c>
      <c r="DA36" s="640"/>
      <c r="DB36" s="640"/>
      <c r="DC36" s="645"/>
      <c r="DD36" s="619">
        <v>2971805</v>
      </c>
      <c r="DE36" s="611"/>
      <c r="DF36" s="611"/>
      <c r="DG36" s="611"/>
      <c r="DH36" s="611"/>
      <c r="DI36" s="611"/>
      <c r="DJ36" s="611"/>
      <c r="DK36" s="612"/>
      <c r="DL36" s="619">
        <v>2119245</v>
      </c>
      <c r="DM36" s="611"/>
      <c r="DN36" s="611"/>
      <c r="DO36" s="611"/>
      <c r="DP36" s="611"/>
      <c r="DQ36" s="611"/>
      <c r="DR36" s="611"/>
      <c r="DS36" s="611"/>
      <c r="DT36" s="611"/>
      <c r="DU36" s="611"/>
      <c r="DV36" s="612"/>
      <c r="DW36" s="615">
        <v>8.9</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2059649</v>
      </c>
      <c r="S37" s="611"/>
      <c r="T37" s="611"/>
      <c r="U37" s="611"/>
      <c r="V37" s="611"/>
      <c r="W37" s="611"/>
      <c r="X37" s="611"/>
      <c r="Y37" s="612"/>
      <c r="Z37" s="613">
        <v>3.8</v>
      </c>
      <c r="AA37" s="613"/>
      <c r="AB37" s="613"/>
      <c r="AC37" s="613"/>
      <c r="AD37" s="614">
        <v>162</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1113890</v>
      </c>
      <c r="BA37" s="611"/>
      <c r="BB37" s="611"/>
      <c r="BC37" s="611"/>
      <c r="BD37" s="643"/>
      <c r="BE37" s="643"/>
      <c r="BF37" s="656"/>
      <c r="BG37" s="607" t="s">
        <v>320</v>
      </c>
      <c r="BH37" s="608"/>
      <c r="BI37" s="608"/>
      <c r="BJ37" s="608"/>
      <c r="BK37" s="608"/>
      <c r="BL37" s="608"/>
      <c r="BM37" s="608"/>
      <c r="BN37" s="608"/>
      <c r="BO37" s="608"/>
      <c r="BP37" s="608"/>
      <c r="BQ37" s="608"/>
      <c r="BR37" s="608"/>
      <c r="BS37" s="608"/>
      <c r="BT37" s="608"/>
      <c r="BU37" s="609"/>
      <c r="BV37" s="610">
        <v>-93013</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433829</v>
      </c>
      <c r="CS37" s="643"/>
      <c r="CT37" s="643"/>
      <c r="CU37" s="643"/>
      <c r="CV37" s="643"/>
      <c r="CW37" s="643"/>
      <c r="CX37" s="643"/>
      <c r="CY37" s="644"/>
      <c r="CZ37" s="615">
        <v>0.8</v>
      </c>
      <c r="DA37" s="640"/>
      <c r="DB37" s="640"/>
      <c r="DC37" s="645"/>
      <c r="DD37" s="619">
        <v>424629</v>
      </c>
      <c r="DE37" s="643"/>
      <c r="DF37" s="643"/>
      <c r="DG37" s="643"/>
      <c r="DH37" s="643"/>
      <c r="DI37" s="643"/>
      <c r="DJ37" s="643"/>
      <c r="DK37" s="644"/>
      <c r="DL37" s="619">
        <v>388314</v>
      </c>
      <c r="DM37" s="643"/>
      <c r="DN37" s="643"/>
      <c r="DO37" s="643"/>
      <c r="DP37" s="643"/>
      <c r="DQ37" s="643"/>
      <c r="DR37" s="643"/>
      <c r="DS37" s="643"/>
      <c r="DT37" s="643"/>
      <c r="DU37" s="643"/>
      <c r="DV37" s="644"/>
      <c r="DW37" s="615">
        <v>1.6</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8259200</v>
      </c>
      <c r="S38" s="611"/>
      <c r="T38" s="611"/>
      <c r="U38" s="611"/>
      <c r="V38" s="611"/>
      <c r="W38" s="611"/>
      <c r="X38" s="611"/>
      <c r="Y38" s="612"/>
      <c r="Z38" s="613">
        <v>15.2</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406975</v>
      </c>
      <c r="BA38" s="611"/>
      <c r="BB38" s="611"/>
      <c r="BC38" s="611"/>
      <c r="BD38" s="643"/>
      <c r="BE38" s="643"/>
      <c r="BF38" s="656"/>
      <c r="BG38" s="607" t="s">
        <v>324</v>
      </c>
      <c r="BH38" s="608"/>
      <c r="BI38" s="608"/>
      <c r="BJ38" s="608"/>
      <c r="BK38" s="608"/>
      <c r="BL38" s="608"/>
      <c r="BM38" s="608"/>
      <c r="BN38" s="608"/>
      <c r="BO38" s="608"/>
      <c r="BP38" s="608"/>
      <c r="BQ38" s="608"/>
      <c r="BR38" s="608"/>
      <c r="BS38" s="608"/>
      <c r="BT38" s="608"/>
      <c r="BU38" s="609"/>
      <c r="BV38" s="610">
        <v>11923</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4054399</v>
      </c>
      <c r="CS38" s="611"/>
      <c r="CT38" s="611"/>
      <c r="CU38" s="611"/>
      <c r="CV38" s="611"/>
      <c r="CW38" s="611"/>
      <c r="CX38" s="611"/>
      <c r="CY38" s="612"/>
      <c r="CZ38" s="615">
        <v>7.8</v>
      </c>
      <c r="DA38" s="640"/>
      <c r="DB38" s="640"/>
      <c r="DC38" s="645"/>
      <c r="DD38" s="619">
        <v>3255883</v>
      </c>
      <c r="DE38" s="611"/>
      <c r="DF38" s="611"/>
      <c r="DG38" s="611"/>
      <c r="DH38" s="611"/>
      <c r="DI38" s="611"/>
      <c r="DJ38" s="611"/>
      <c r="DK38" s="612"/>
      <c r="DL38" s="619">
        <v>2983295</v>
      </c>
      <c r="DM38" s="611"/>
      <c r="DN38" s="611"/>
      <c r="DO38" s="611"/>
      <c r="DP38" s="611"/>
      <c r="DQ38" s="611"/>
      <c r="DR38" s="611"/>
      <c r="DS38" s="611"/>
      <c r="DT38" s="611"/>
      <c r="DU38" s="611"/>
      <c r="DV38" s="612"/>
      <c r="DW38" s="615">
        <v>12.5</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338500</v>
      </c>
      <c r="BA39" s="611"/>
      <c r="BB39" s="611"/>
      <c r="BC39" s="611"/>
      <c r="BD39" s="643"/>
      <c r="BE39" s="643"/>
      <c r="BF39" s="656"/>
      <c r="BG39" s="607" t="s">
        <v>328</v>
      </c>
      <c r="BH39" s="608"/>
      <c r="BI39" s="608"/>
      <c r="BJ39" s="608"/>
      <c r="BK39" s="608"/>
      <c r="BL39" s="608"/>
      <c r="BM39" s="608"/>
      <c r="BN39" s="608"/>
      <c r="BO39" s="608"/>
      <c r="BP39" s="608"/>
      <c r="BQ39" s="608"/>
      <c r="BR39" s="608"/>
      <c r="BS39" s="608"/>
      <c r="BT39" s="608"/>
      <c r="BU39" s="609"/>
      <c r="BV39" s="610">
        <v>18538</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142825</v>
      </c>
      <c r="CS39" s="643"/>
      <c r="CT39" s="643"/>
      <c r="CU39" s="643"/>
      <c r="CV39" s="643"/>
      <c r="CW39" s="643"/>
      <c r="CX39" s="643"/>
      <c r="CY39" s="644"/>
      <c r="CZ39" s="615">
        <v>0.3</v>
      </c>
      <c r="DA39" s="640"/>
      <c r="DB39" s="640"/>
      <c r="DC39" s="645"/>
      <c r="DD39" s="619">
        <v>6247</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132300</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56"/>
      <c r="BG40" s="660" t="s">
        <v>332</v>
      </c>
      <c r="BH40" s="661"/>
      <c r="BI40" s="661"/>
      <c r="BJ40" s="661"/>
      <c r="BK40" s="661"/>
      <c r="BL40" s="214"/>
      <c r="BM40" s="608" t="s">
        <v>333</v>
      </c>
      <c r="BN40" s="608"/>
      <c r="BO40" s="608"/>
      <c r="BP40" s="608"/>
      <c r="BQ40" s="608"/>
      <c r="BR40" s="608"/>
      <c r="BS40" s="608"/>
      <c r="BT40" s="608"/>
      <c r="BU40" s="609"/>
      <c r="BV40" s="610">
        <v>106</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1104240</v>
      </c>
      <c r="CS40" s="611"/>
      <c r="CT40" s="611"/>
      <c r="CU40" s="611"/>
      <c r="CV40" s="611"/>
      <c r="CW40" s="611"/>
      <c r="CX40" s="611"/>
      <c r="CY40" s="612"/>
      <c r="CZ40" s="615">
        <v>2.1</v>
      </c>
      <c r="DA40" s="640"/>
      <c r="DB40" s="640"/>
      <c r="DC40" s="645"/>
      <c r="DD40" s="619">
        <v>147</v>
      </c>
      <c r="DE40" s="611"/>
      <c r="DF40" s="611"/>
      <c r="DG40" s="611"/>
      <c r="DH40" s="611"/>
      <c r="DI40" s="611"/>
      <c r="DJ40" s="611"/>
      <c r="DK40" s="612"/>
      <c r="DL40" s="619">
        <v>147</v>
      </c>
      <c r="DM40" s="611"/>
      <c r="DN40" s="611"/>
      <c r="DO40" s="611"/>
      <c r="DP40" s="611"/>
      <c r="DQ40" s="611"/>
      <c r="DR40" s="611"/>
      <c r="DS40" s="611"/>
      <c r="DT40" s="611"/>
      <c r="DU40" s="611"/>
      <c r="DV40" s="612"/>
      <c r="DW40" s="615">
        <v>0</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54295768</v>
      </c>
      <c r="S41" s="683"/>
      <c r="T41" s="683"/>
      <c r="U41" s="683"/>
      <c r="V41" s="683"/>
      <c r="W41" s="683"/>
      <c r="X41" s="683"/>
      <c r="Y41" s="687"/>
      <c r="Z41" s="688">
        <v>100</v>
      </c>
      <c r="AA41" s="688"/>
      <c r="AB41" s="688"/>
      <c r="AC41" s="688"/>
      <c r="AD41" s="689">
        <v>23754718</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948415</v>
      </c>
      <c r="BA41" s="611"/>
      <c r="BB41" s="611"/>
      <c r="BC41" s="611"/>
      <c r="BD41" s="643"/>
      <c r="BE41" s="643"/>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0"/>
      <c r="DB41" s="640"/>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2803584</v>
      </c>
      <c r="BA42" s="683"/>
      <c r="BB42" s="683"/>
      <c r="BC42" s="683"/>
      <c r="BD42" s="669"/>
      <c r="BE42" s="669"/>
      <c r="BF42" s="671"/>
      <c r="BG42" s="662"/>
      <c r="BH42" s="663"/>
      <c r="BI42" s="663"/>
      <c r="BJ42" s="663"/>
      <c r="BK42" s="663"/>
      <c r="BL42" s="215"/>
      <c r="BM42" s="632" t="s">
        <v>340</v>
      </c>
      <c r="BN42" s="632"/>
      <c r="BO42" s="632"/>
      <c r="BP42" s="632"/>
      <c r="BQ42" s="632"/>
      <c r="BR42" s="632"/>
      <c r="BS42" s="632"/>
      <c r="BT42" s="632"/>
      <c r="BU42" s="633"/>
      <c r="BV42" s="682">
        <v>327</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12585022</v>
      </c>
      <c r="CS42" s="643"/>
      <c r="CT42" s="643"/>
      <c r="CU42" s="643"/>
      <c r="CV42" s="643"/>
      <c r="CW42" s="643"/>
      <c r="CX42" s="643"/>
      <c r="CY42" s="644"/>
      <c r="CZ42" s="615">
        <v>24.1</v>
      </c>
      <c r="DA42" s="640"/>
      <c r="DB42" s="640"/>
      <c r="DC42" s="645"/>
      <c r="DD42" s="619">
        <v>1417659</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319391</v>
      </c>
      <c r="CS43" s="643"/>
      <c r="CT43" s="643"/>
      <c r="CU43" s="643"/>
      <c r="CV43" s="643"/>
      <c r="CW43" s="643"/>
      <c r="CX43" s="643"/>
      <c r="CY43" s="644"/>
      <c r="CZ43" s="615">
        <v>0.6</v>
      </c>
      <c r="DA43" s="640"/>
      <c r="DB43" s="640"/>
      <c r="DC43" s="645"/>
      <c r="DD43" s="619">
        <v>314248</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12042237</v>
      </c>
      <c r="CS44" s="611"/>
      <c r="CT44" s="611"/>
      <c r="CU44" s="611"/>
      <c r="CV44" s="611"/>
      <c r="CW44" s="611"/>
      <c r="CX44" s="611"/>
      <c r="CY44" s="612"/>
      <c r="CZ44" s="615">
        <v>23.1</v>
      </c>
      <c r="DA44" s="616"/>
      <c r="DB44" s="616"/>
      <c r="DC44" s="622"/>
      <c r="DD44" s="619">
        <v>1328309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1644531</v>
      </c>
      <c r="CS45" s="643"/>
      <c r="CT45" s="643"/>
      <c r="CU45" s="643"/>
      <c r="CV45" s="643"/>
      <c r="CW45" s="643"/>
      <c r="CX45" s="643"/>
      <c r="CY45" s="644"/>
      <c r="CZ45" s="615">
        <v>3.2</v>
      </c>
      <c r="DA45" s="640"/>
      <c r="DB45" s="640"/>
      <c r="DC45" s="645"/>
      <c r="DD45" s="619">
        <v>161550</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10280400</v>
      </c>
      <c r="CS46" s="611"/>
      <c r="CT46" s="611"/>
      <c r="CU46" s="611"/>
      <c r="CV46" s="611"/>
      <c r="CW46" s="611"/>
      <c r="CX46" s="611"/>
      <c r="CY46" s="612"/>
      <c r="CZ46" s="615">
        <v>19.7</v>
      </c>
      <c r="DA46" s="616"/>
      <c r="DB46" s="616"/>
      <c r="DC46" s="622"/>
      <c r="DD46" s="619">
        <v>1152420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v>542785</v>
      </c>
      <c r="CS47" s="643"/>
      <c r="CT47" s="643"/>
      <c r="CU47" s="643"/>
      <c r="CV47" s="643"/>
      <c r="CW47" s="643"/>
      <c r="CX47" s="643"/>
      <c r="CY47" s="644"/>
      <c r="CZ47" s="615">
        <v>1</v>
      </c>
      <c r="DA47" s="640"/>
      <c r="DB47" s="640"/>
      <c r="DC47" s="645"/>
      <c r="DD47" s="619">
        <v>89350</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52176933</v>
      </c>
      <c r="CS49" s="669"/>
      <c r="CT49" s="669"/>
      <c r="CU49" s="669"/>
      <c r="CV49" s="669"/>
      <c r="CW49" s="669"/>
      <c r="CX49" s="669"/>
      <c r="CY49" s="698"/>
      <c r="CZ49" s="690">
        <v>100</v>
      </c>
      <c r="DA49" s="699"/>
      <c r="DB49" s="699"/>
      <c r="DC49" s="700"/>
      <c r="DD49" s="701">
        <v>29192616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0+9h1utgZoq3iWuNqykdOovPsKCYmhPw/iJwEZ9dUCLFw/Cdb2vfP3D172xN4tJtM2x69Lo/rUvUs8ubbQ6eig==" saltValue="4GwU7li6DXHIkd+h9XTkz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53744</v>
      </c>
      <c r="R7" s="740"/>
      <c r="S7" s="740"/>
      <c r="T7" s="740"/>
      <c r="U7" s="740"/>
      <c r="V7" s="740">
        <v>51624</v>
      </c>
      <c r="W7" s="740"/>
      <c r="X7" s="740"/>
      <c r="Y7" s="740"/>
      <c r="Z7" s="740"/>
      <c r="AA7" s="740">
        <v>2120</v>
      </c>
      <c r="AB7" s="740"/>
      <c r="AC7" s="740"/>
      <c r="AD7" s="740"/>
      <c r="AE7" s="741"/>
      <c r="AF7" s="742">
        <v>1795</v>
      </c>
      <c r="AG7" s="743"/>
      <c r="AH7" s="743"/>
      <c r="AI7" s="743"/>
      <c r="AJ7" s="744"/>
      <c r="AK7" s="745">
        <v>1971</v>
      </c>
      <c r="AL7" s="746"/>
      <c r="AM7" s="746"/>
      <c r="AN7" s="746"/>
      <c r="AO7" s="746"/>
      <c r="AP7" s="746">
        <v>50430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563</v>
      </c>
      <c r="BT7" s="734"/>
      <c r="BU7" s="734"/>
      <c r="BV7" s="734"/>
      <c r="BW7" s="734"/>
      <c r="BX7" s="734"/>
      <c r="BY7" s="734"/>
      <c r="BZ7" s="734"/>
      <c r="CA7" s="734"/>
      <c r="CB7" s="734"/>
      <c r="CC7" s="734"/>
      <c r="CD7" s="734"/>
      <c r="CE7" s="734"/>
      <c r="CF7" s="734"/>
      <c r="CG7" s="749"/>
      <c r="CH7" s="730">
        <v>-4</v>
      </c>
      <c r="CI7" s="731"/>
      <c r="CJ7" s="731"/>
      <c r="CK7" s="731"/>
      <c r="CL7" s="732"/>
      <c r="CM7" s="730">
        <v>40</v>
      </c>
      <c r="CN7" s="731"/>
      <c r="CO7" s="731"/>
      <c r="CP7" s="731"/>
      <c r="CQ7" s="732"/>
      <c r="CR7" s="730">
        <v>10</v>
      </c>
      <c r="CS7" s="731"/>
      <c r="CT7" s="731"/>
      <c r="CU7" s="731"/>
      <c r="CV7" s="732"/>
      <c r="CW7" s="730">
        <v>80</v>
      </c>
      <c r="CX7" s="731"/>
      <c r="CY7" s="731"/>
      <c r="CZ7" s="731"/>
      <c r="DA7" s="732"/>
      <c r="DB7" s="730">
        <v>850</v>
      </c>
      <c r="DC7" s="731"/>
      <c r="DD7" s="731"/>
      <c r="DE7" s="731"/>
      <c r="DF7" s="732"/>
      <c r="DG7" s="730" t="s">
        <v>584</v>
      </c>
      <c r="DH7" s="731"/>
      <c r="DI7" s="731"/>
      <c r="DJ7" s="731"/>
      <c r="DK7" s="732"/>
      <c r="DL7" s="730" t="s">
        <v>584</v>
      </c>
      <c r="DM7" s="731"/>
      <c r="DN7" s="731"/>
      <c r="DO7" s="731"/>
      <c r="DP7" s="732"/>
      <c r="DQ7" s="730">
        <v>245</v>
      </c>
      <c r="DR7" s="731"/>
      <c r="DS7" s="731"/>
      <c r="DT7" s="731"/>
      <c r="DU7" s="732"/>
      <c r="DV7" s="733"/>
      <c r="DW7" s="734"/>
      <c r="DX7" s="734"/>
      <c r="DY7" s="734"/>
      <c r="DZ7" s="735"/>
      <c r="EA7" s="229"/>
    </row>
    <row r="8" spans="1:131" s="230" customFormat="1" ht="26.25" customHeight="1" x14ac:dyDescent="0.15">
      <c r="A8" s="233">
        <v>2</v>
      </c>
      <c r="B8" s="767" t="s">
        <v>375</v>
      </c>
      <c r="C8" s="768"/>
      <c r="D8" s="768"/>
      <c r="E8" s="768"/>
      <c r="F8" s="768"/>
      <c r="G8" s="768"/>
      <c r="H8" s="768"/>
      <c r="I8" s="768"/>
      <c r="J8" s="768"/>
      <c r="K8" s="768"/>
      <c r="L8" s="768"/>
      <c r="M8" s="768"/>
      <c r="N8" s="768"/>
      <c r="O8" s="768"/>
      <c r="P8" s="769"/>
      <c r="Q8" s="770">
        <v>274</v>
      </c>
      <c r="R8" s="771"/>
      <c r="S8" s="771"/>
      <c r="T8" s="771"/>
      <c r="U8" s="771"/>
      <c r="V8" s="771">
        <v>273</v>
      </c>
      <c r="W8" s="771"/>
      <c r="X8" s="771"/>
      <c r="Y8" s="771"/>
      <c r="Z8" s="771"/>
      <c r="AA8" s="771">
        <v>1</v>
      </c>
      <c r="AB8" s="771"/>
      <c r="AC8" s="771"/>
      <c r="AD8" s="771"/>
      <c r="AE8" s="772"/>
      <c r="AF8" s="773">
        <v>1</v>
      </c>
      <c r="AG8" s="774"/>
      <c r="AH8" s="774"/>
      <c r="AI8" s="774"/>
      <c r="AJ8" s="775"/>
      <c r="AK8" s="756">
        <v>74</v>
      </c>
      <c r="AL8" s="757"/>
      <c r="AM8" s="757"/>
      <c r="AN8" s="757"/>
      <c r="AO8" s="757"/>
      <c r="AP8" s="757">
        <v>36</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582</v>
      </c>
      <c r="BT8" s="761"/>
      <c r="BU8" s="761"/>
      <c r="BV8" s="761"/>
      <c r="BW8" s="761"/>
      <c r="BX8" s="761"/>
      <c r="BY8" s="761"/>
      <c r="BZ8" s="761"/>
      <c r="CA8" s="761"/>
      <c r="CB8" s="761"/>
      <c r="CC8" s="761"/>
      <c r="CD8" s="761"/>
      <c r="CE8" s="761"/>
      <c r="CF8" s="761"/>
      <c r="CG8" s="762"/>
      <c r="CH8" s="763">
        <v>-5</v>
      </c>
      <c r="CI8" s="764"/>
      <c r="CJ8" s="764"/>
      <c r="CK8" s="764"/>
      <c r="CL8" s="765"/>
      <c r="CM8" s="763">
        <v>9</v>
      </c>
      <c r="CN8" s="764"/>
      <c r="CO8" s="764"/>
      <c r="CP8" s="764"/>
      <c r="CQ8" s="765"/>
      <c r="CR8" s="763">
        <v>9</v>
      </c>
      <c r="CS8" s="764"/>
      <c r="CT8" s="764"/>
      <c r="CU8" s="764"/>
      <c r="CV8" s="765"/>
      <c r="CW8" s="763" t="s">
        <v>584</v>
      </c>
      <c r="CX8" s="764"/>
      <c r="CY8" s="764"/>
      <c r="CZ8" s="764"/>
      <c r="DA8" s="765"/>
      <c r="DB8" s="763">
        <v>22</v>
      </c>
      <c r="DC8" s="764"/>
      <c r="DD8" s="764"/>
      <c r="DE8" s="764"/>
      <c r="DF8" s="765"/>
      <c r="DG8" s="763" t="s">
        <v>584</v>
      </c>
      <c r="DH8" s="764"/>
      <c r="DI8" s="764"/>
      <c r="DJ8" s="764"/>
      <c r="DK8" s="765"/>
      <c r="DL8" s="763" t="s">
        <v>584</v>
      </c>
      <c r="DM8" s="764"/>
      <c r="DN8" s="764"/>
      <c r="DO8" s="764"/>
      <c r="DP8" s="765"/>
      <c r="DQ8" s="763" t="s">
        <v>584</v>
      </c>
      <c r="DR8" s="764"/>
      <c r="DS8" s="764"/>
      <c r="DT8" s="764"/>
      <c r="DU8" s="765"/>
      <c r="DV8" s="760"/>
      <c r="DW8" s="761"/>
      <c r="DX8" s="761"/>
      <c r="DY8" s="761"/>
      <c r="DZ8" s="766"/>
      <c r="EA8" s="229"/>
    </row>
    <row r="9" spans="1:131" s="230" customFormat="1" ht="26.25" customHeight="1" x14ac:dyDescent="0.15">
      <c r="A9" s="233">
        <v>3</v>
      </c>
      <c r="B9" s="767" t="s">
        <v>376</v>
      </c>
      <c r="C9" s="768"/>
      <c r="D9" s="768"/>
      <c r="E9" s="768"/>
      <c r="F9" s="768"/>
      <c r="G9" s="768"/>
      <c r="H9" s="768"/>
      <c r="I9" s="768"/>
      <c r="J9" s="768"/>
      <c r="K9" s="768"/>
      <c r="L9" s="768"/>
      <c r="M9" s="768"/>
      <c r="N9" s="768"/>
      <c r="O9" s="768"/>
      <c r="P9" s="769"/>
      <c r="Q9" s="770">
        <v>368</v>
      </c>
      <c r="R9" s="771"/>
      <c r="S9" s="771"/>
      <c r="T9" s="771"/>
      <c r="U9" s="771"/>
      <c r="V9" s="771">
        <v>370</v>
      </c>
      <c r="W9" s="771"/>
      <c r="X9" s="771"/>
      <c r="Y9" s="771"/>
      <c r="Z9" s="771"/>
      <c r="AA9" s="771">
        <v>-2</v>
      </c>
      <c r="AB9" s="771"/>
      <c r="AC9" s="771"/>
      <c r="AD9" s="771"/>
      <c r="AE9" s="772"/>
      <c r="AF9" s="773">
        <v>-2</v>
      </c>
      <c r="AG9" s="774"/>
      <c r="AH9" s="774"/>
      <c r="AI9" s="774"/>
      <c r="AJ9" s="775"/>
      <c r="AK9" s="756">
        <v>3</v>
      </c>
      <c r="AL9" s="757"/>
      <c r="AM9" s="757"/>
      <c r="AN9" s="757"/>
      <c r="AO9" s="757"/>
      <c r="AP9" s="757">
        <v>32</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583</v>
      </c>
      <c r="BT9" s="761"/>
      <c r="BU9" s="761"/>
      <c r="BV9" s="761"/>
      <c r="BW9" s="761"/>
      <c r="BX9" s="761"/>
      <c r="BY9" s="761"/>
      <c r="BZ9" s="761"/>
      <c r="CA9" s="761"/>
      <c r="CB9" s="761"/>
      <c r="CC9" s="761"/>
      <c r="CD9" s="761"/>
      <c r="CE9" s="761"/>
      <c r="CF9" s="761"/>
      <c r="CG9" s="762"/>
      <c r="CH9" s="763">
        <v>-3</v>
      </c>
      <c r="CI9" s="764"/>
      <c r="CJ9" s="764"/>
      <c r="CK9" s="764"/>
      <c r="CL9" s="765"/>
      <c r="CM9" s="763">
        <v>8</v>
      </c>
      <c r="CN9" s="764"/>
      <c r="CO9" s="764"/>
      <c r="CP9" s="764"/>
      <c r="CQ9" s="765"/>
      <c r="CR9" s="763">
        <v>3</v>
      </c>
      <c r="CS9" s="764"/>
      <c r="CT9" s="764"/>
      <c r="CU9" s="764"/>
      <c r="CV9" s="765"/>
      <c r="CW9" s="763" t="s">
        <v>584</v>
      </c>
      <c r="CX9" s="764"/>
      <c r="CY9" s="764"/>
      <c r="CZ9" s="764"/>
      <c r="DA9" s="765"/>
      <c r="DB9" s="763" t="s">
        <v>584</v>
      </c>
      <c r="DC9" s="764"/>
      <c r="DD9" s="764"/>
      <c r="DE9" s="764"/>
      <c r="DF9" s="765"/>
      <c r="DG9" s="763" t="s">
        <v>584</v>
      </c>
      <c r="DH9" s="764"/>
      <c r="DI9" s="764"/>
      <c r="DJ9" s="764"/>
      <c r="DK9" s="765"/>
      <c r="DL9" s="763" t="s">
        <v>584</v>
      </c>
      <c r="DM9" s="764"/>
      <c r="DN9" s="764"/>
      <c r="DO9" s="764"/>
      <c r="DP9" s="765"/>
      <c r="DQ9" s="763" t="s">
        <v>584</v>
      </c>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378</v>
      </c>
      <c r="B23" s="776" t="s">
        <v>379</v>
      </c>
      <c r="C23" s="777"/>
      <c r="D23" s="777"/>
      <c r="E23" s="777"/>
      <c r="F23" s="777"/>
      <c r="G23" s="777"/>
      <c r="H23" s="777"/>
      <c r="I23" s="777"/>
      <c r="J23" s="777"/>
      <c r="K23" s="777"/>
      <c r="L23" s="777"/>
      <c r="M23" s="777"/>
      <c r="N23" s="777"/>
      <c r="O23" s="777"/>
      <c r="P23" s="778"/>
      <c r="Q23" s="779">
        <v>54272</v>
      </c>
      <c r="R23" s="780"/>
      <c r="S23" s="780"/>
      <c r="T23" s="780"/>
      <c r="U23" s="780"/>
      <c r="V23" s="780">
        <v>52153</v>
      </c>
      <c r="W23" s="780"/>
      <c r="X23" s="780"/>
      <c r="Y23" s="780"/>
      <c r="Z23" s="780"/>
      <c r="AA23" s="780">
        <v>2119</v>
      </c>
      <c r="AB23" s="780"/>
      <c r="AC23" s="780"/>
      <c r="AD23" s="780"/>
      <c r="AE23" s="781"/>
      <c r="AF23" s="782">
        <v>1794</v>
      </c>
      <c r="AG23" s="780"/>
      <c r="AH23" s="780"/>
      <c r="AI23" s="780"/>
      <c r="AJ23" s="783"/>
      <c r="AK23" s="784"/>
      <c r="AL23" s="785"/>
      <c r="AM23" s="785"/>
      <c r="AN23" s="785"/>
      <c r="AO23" s="785"/>
      <c r="AP23" s="780">
        <v>50498</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390</v>
      </c>
      <c r="C28" s="737"/>
      <c r="D28" s="737"/>
      <c r="E28" s="737"/>
      <c r="F28" s="737"/>
      <c r="G28" s="737"/>
      <c r="H28" s="737"/>
      <c r="I28" s="737"/>
      <c r="J28" s="737"/>
      <c r="K28" s="737"/>
      <c r="L28" s="737"/>
      <c r="M28" s="737"/>
      <c r="N28" s="737"/>
      <c r="O28" s="737"/>
      <c r="P28" s="738"/>
      <c r="Q28" s="809">
        <v>9399</v>
      </c>
      <c r="R28" s="810"/>
      <c r="S28" s="810"/>
      <c r="T28" s="810"/>
      <c r="U28" s="810"/>
      <c r="V28" s="810">
        <v>9333</v>
      </c>
      <c r="W28" s="810"/>
      <c r="X28" s="810"/>
      <c r="Y28" s="810"/>
      <c r="Z28" s="810"/>
      <c r="AA28" s="810">
        <v>66</v>
      </c>
      <c r="AB28" s="810"/>
      <c r="AC28" s="810"/>
      <c r="AD28" s="810"/>
      <c r="AE28" s="811"/>
      <c r="AF28" s="812">
        <v>66</v>
      </c>
      <c r="AG28" s="810"/>
      <c r="AH28" s="810"/>
      <c r="AI28" s="810"/>
      <c r="AJ28" s="813"/>
      <c r="AK28" s="814">
        <v>1050</v>
      </c>
      <c r="AL28" s="815"/>
      <c r="AM28" s="815"/>
      <c r="AN28" s="815"/>
      <c r="AO28" s="815"/>
      <c r="AP28" s="815" t="s">
        <v>496</v>
      </c>
      <c r="AQ28" s="815"/>
      <c r="AR28" s="815"/>
      <c r="AS28" s="815"/>
      <c r="AT28" s="815"/>
      <c r="AU28" s="815" t="s">
        <v>496</v>
      </c>
      <c r="AV28" s="815"/>
      <c r="AW28" s="815"/>
      <c r="AX28" s="815"/>
      <c r="AY28" s="815"/>
      <c r="AZ28" s="816" t="s">
        <v>496</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391</v>
      </c>
      <c r="C29" s="768"/>
      <c r="D29" s="768"/>
      <c r="E29" s="768"/>
      <c r="F29" s="768"/>
      <c r="G29" s="768"/>
      <c r="H29" s="768"/>
      <c r="I29" s="768"/>
      <c r="J29" s="768"/>
      <c r="K29" s="768"/>
      <c r="L29" s="768"/>
      <c r="M29" s="768"/>
      <c r="N29" s="768"/>
      <c r="O29" s="768"/>
      <c r="P29" s="769"/>
      <c r="Q29" s="770">
        <v>22</v>
      </c>
      <c r="R29" s="771"/>
      <c r="S29" s="771"/>
      <c r="T29" s="771"/>
      <c r="U29" s="771"/>
      <c r="V29" s="771">
        <v>21</v>
      </c>
      <c r="W29" s="771"/>
      <c r="X29" s="771"/>
      <c r="Y29" s="771"/>
      <c r="Z29" s="771"/>
      <c r="AA29" s="771">
        <v>1</v>
      </c>
      <c r="AB29" s="771"/>
      <c r="AC29" s="771"/>
      <c r="AD29" s="771"/>
      <c r="AE29" s="772"/>
      <c r="AF29" s="773">
        <v>1</v>
      </c>
      <c r="AG29" s="774"/>
      <c r="AH29" s="774"/>
      <c r="AI29" s="774"/>
      <c r="AJ29" s="775"/>
      <c r="AK29" s="821">
        <v>12</v>
      </c>
      <c r="AL29" s="817"/>
      <c r="AM29" s="817"/>
      <c r="AN29" s="817"/>
      <c r="AO29" s="817"/>
      <c r="AP29" s="817" t="s">
        <v>496</v>
      </c>
      <c r="AQ29" s="817"/>
      <c r="AR29" s="817"/>
      <c r="AS29" s="817"/>
      <c r="AT29" s="817"/>
      <c r="AU29" s="817" t="s">
        <v>496</v>
      </c>
      <c r="AV29" s="817"/>
      <c r="AW29" s="817"/>
      <c r="AX29" s="817"/>
      <c r="AY29" s="817"/>
      <c r="AZ29" s="818" t="s">
        <v>496</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392</v>
      </c>
      <c r="C30" s="768"/>
      <c r="D30" s="768"/>
      <c r="E30" s="768"/>
      <c r="F30" s="768"/>
      <c r="G30" s="768"/>
      <c r="H30" s="768"/>
      <c r="I30" s="768"/>
      <c r="J30" s="768"/>
      <c r="K30" s="768"/>
      <c r="L30" s="768"/>
      <c r="M30" s="768"/>
      <c r="N30" s="768"/>
      <c r="O30" s="768"/>
      <c r="P30" s="769"/>
      <c r="Q30" s="770">
        <v>9850</v>
      </c>
      <c r="R30" s="771"/>
      <c r="S30" s="771"/>
      <c r="T30" s="771"/>
      <c r="U30" s="771"/>
      <c r="V30" s="771">
        <v>9454</v>
      </c>
      <c r="W30" s="771"/>
      <c r="X30" s="771"/>
      <c r="Y30" s="771"/>
      <c r="Z30" s="771"/>
      <c r="AA30" s="771">
        <v>396</v>
      </c>
      <c r="AB30" s="771"/>
      <c r="AC30" s="771"/>
      <c r="AD30" s="771"/>
      <c r="AE30" s="772"/>
      <c r="AF30" s="773">
        <v>396</v>
      </c>
      <c r="AG30" s="774"/>
      <c r="AH30" s="774"/>
      <c r="AI30" s="774"/>
      <c r="AJ30" s="775"/>
      <c r="AK30" s="821">
        <v>1540</v>
      </c>
      <c r="AL30" s="817"/>
      <c r="AM30" s="817"/>
      <c r="AN30" s="817"/>
      <c r="AO30" s="817"/>
      <c r="AP30" s="817" t="s">
        <v>496</v>
      </c>
      <c r="AQ30" s="817"/>
      <c r="AR30" s="817"/>
      <c r="AS30" s="817"/>
      <c r="AT30" s="817"/>
      <c r="AU30" s="817" t="s">
        <v>496</v>
      </c>
      <c r="AV30" s="817"/>
      <c r="AW30" s="817"/>
      <c r="AX30" s="817"/>
      <c r="AY30" s="817"/>
      <c r="AZ30" s="818" t="s">
        <v>496</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393</v>
      </c>
      <c r="C31" s="768"/>
      <c r="D31" s="768"/>
      <c r="E31" s="768"/>
      <c r="F31" s="768"/>
      <c r="G31" s="768"/>
      <c r="H31" s="768"/>
      <c r="I31" s="768"/>
      <c r="J31" s="768"/>
      <c r="K31" s="768"/>
      <c r="L31" s="768"/>
      <c r="M31" s="768"/>
      <c r="N31" s="768"/>
      <c r="O31" s="768"/>
      <c r="P31" s="769"/>
      <c r="Q31" s="770">
        <v>2091</v>
      </c>
      <c r="R31" s="771"/>
      <c r="S31" s="771"/>
      <c r="T31" s="771"/>
      <c r="U31" s="771"/>
      <c r="V31" s="771">
        <v>2085</v>
      </c>
      <c r="W31" s="771"/>
      <c r="X31" s="771"/>
      <c r="Y31" s="771"/>
      <c r="Z31" s="771"/>
      <c r="AA31" s="771">
        <v>6</v>
      </c>
      <c r="AB31" s="771"/>
      <c r="AC31" s="771"/>
      <c r="AD31" s="771"/>
      <c r="AE31" s="772"/>
      <c r="AF31" s="773">
        <v>6</v>
      </c>
      <c r="AG31" s="774"/>
      <c r="AH31" s="774"/>
      <c r="AI31" s="774"/>
      <c r="AJ31" s="775"/>
      <c r="AK31" s="821">
        <v>1208</v>
      </c>
      <c r="AL31" s="817"/>
      <c r="AM31" s="817"/>
      <c r="AN31" s="817"/>
      <c r="AO31" s="817"/>
      <c r="AP31" s="817" t="s">
        <v>496</v>
      </c>
      <c r="AQ31" s="817"/>
      <c r="AR31" s="817"/>
      <c r="AS31" s="817"/>
      <c r="AT31" s="817"/>
      <c r="AU31" s="817" t="s">
        <v>496</v>
      </c>
      <c r="AV31" s="817"/>
      <c r="AW31" s="817"/>
      <c r="AX31" s="817"/>
      <c r="AY31" s="817"/>
      <c r="AZ31" s="818" t="s">
        <v>496</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394</v>
      </c>
      <c r="C32" s="768"/>
      <c r="D32" s="768"/>
      <c r="E32" s="768"/>
      <c r="F32" s="768"/>
      <c r="G32" s="768"/>
      <c r="H32" s="768"/>
      <c r="I32" s="768"/>
      <c r="J32" s="768"/>
      <c r="K32" s="768"/>
      <c r="L32" s="768"/>
      <c r="M32" s="768"/>
      <c r="N32" s="768"/>
      <c r="O32" s="768"/>
      <c r="P32" s="769"/>
      <c r="Q32" s="770">
        <v>31</v>
      </c>
      <c r="R32" s="771"/>
      <c r="S32" s="771"/>
      <c r="T32" s="771"/>
      <c r="U32" s="771"/>
      <c r="V32" s="771">
        <v>310</v>
      </c>
      <c r="W32" s="771"/>
      <c r="X32" s="771"/>
      <c r="Y32" s="771"/>
      <c r="Z32" s="771"/>
      <c r="AA32" s="771">
        <v>-279</v>
      </c>
      <c r="AB32" s="771"/>
      <c r="AC32" s="771"/>
      <c r="AD32" s="771"/>
      <c r="AE32" s="772"/>
      <c r="AF32" s="773">
        <v>-279</v>
      </c>
      <c r="AG32" s="774"/>
      <c r="AH32" s="774"/>
      <c r="AI32" s="774"/>
      <c r="AJ32" s="775"/>
      <c r="AK32" s="821" t="s">
        <v>580</v>
      </c>
      <c r="AL32" s="817"/>
      <c r="AM32" s="817"/>
      <c r="AN32" s="817"/>
      <c r="AO32" s="817"/>
      <c r="AP32" s="817">
        <v>3</v>
      </c>
      <c r="AQ32" s="817"/>
      <c r="AR32" s="817"/>
      <c r="AS32" s="817"/>
      <c r="AT32" s="817"/>
      <c r="AU32" s="817" t="s">
        <v>496</v>
      </c>
      <c r="AV32" s="817"/>
      <c r="AW32" s="817"/>
      <c r="AX32" s="817"/>
      <c r="AY32" s="817"/>
      <c r="AZ32" s="818" t="s">
        <v>496</v>
      </c>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395</v>
      </c>
      <c r="C33" s="768"/>
      <c r="D33" s="768"/>
      <c r="E33" s="768"/>
      <c r="F33" s="768"/>
      <c r="G33" s="768"/>
      <c r="H33" s="768"/>
      <c r="I33" s="768"/>
      <c r="J33" s="768"/>
      <c r="K33" s="768"/>
      <c r="L33" s="768"/>
      <c r="M33" s="768"/>
      <c r="N33" s="768"/>
      <c r="O33" s="768"/>
      <c r="P33" s="769"/>
      <c r="Q33" s="770">
        <v>1881</v>
      </c>
      <c r="R33" s="771"/>
      <c r="S33" s="771"/>
      <c r="T33" s="771"/>
      <c r="U33" s="771"/>
      <c r="V33" s="771">
        <v>1621</v>
      </c>
      <c r="W33" s="771"/>
      <c r="X33" s="771"/>
      <c r="Y33" s="771"/>
      <c r="Z33" s="771"/>
      <c r="AA33" s="771">
        <v>260</v>
      </c>
      <c r="AB33" s="771"/>
      <c r="AC33" s="771"/>
      <c r="AD33" s="771"/>
      <c r="AE33" s="772"/>
      <c r="AF33" s="773">
        <v>3054</v>
      </c>
      <c r="AG33" s="774"/>
      <c r="AH33" s="774"/>
      <c r="AI33" s="774"/>
      <c r="AJ33" s="775"/>
      <c r="AK33" s="821">
        <v>407</v>
      </c>
      <c r="AL33" s="817"/>
      <c r="AM33" s="817"/>
      <c r="AN33" s="817"/>
      <c r="AO33" s="817"/>
      <c r="AP33" s="817">
        <v>3909</v>
      </c>
      <c r="AQ33" s="817"/>
      <c r="AR33" s="817"/>
      <c r="AS33" s="817"/>
      <c r="AT33" s="817"/>
      <c r="AU33" s="817">
        <v>3342</v>
      </c>
      <c r="AV33" s="817"/>
      <c r="AW33" s="817"/>
      <c r="AX33" s="817"/>
      <c r="AY33" s="817"/>
      <c r="AZ33" s="818" t="s">
        <v>496</v>
      </c>
      <c r="BA33" s="818"/>
      <c r="BB33" s="818"/>
      <c r="BC33" s="818"/>
      <c r="BD33" s="818"/>
      <c r="BE33" s="819" t="s">
        <v>396</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397</v>
      </c>
      <c r="C34" s="768"/>
      <c r="D34" s="768"/>
      <c r="E34" s="768"/>
      <c r="F34" s="768"/>
      <c r="G34" s="768"/>
      <c r="H34" s="768"/>
      <c r="I34" s="768"/>
      <c r="J34" s="768"/>
      <c r="K34" s="768"/>
      <c r="L34" s="768"/>
      <c r="M34" s="768"/>
      <c r="N34" s="768"/>
      <c r="O34" s="768"/>
      <c r="P34" s="769"/>
      <c r="Q34" s="770">
        <v>71</v>
      </c>
      <c r="R34" s="771"/>
      <c r="S34" s="771"/>
      <c r="T34" s="771"/>
      <c r="U34" s="771"/>
      <c r="V34" s="771">
        <v>60</v>
      </c>
      <c r="W34" s="771"/>
      <c r="X34" s="771"/>
      <c r="Y34" s="771"/>
      <c r="Z34" s="771"/>
      <c r="AA34" s="771">
        <v>11</v>
      </c>
      <c r="AB34" s="771"/>
      <c r="AC34" s="771"/>
      <c r="AD34" s="771"/>
      <c r="AE34" s="772"/>
      <c r="AF34" s="773">
        <v>2</v>
      </c>
      <c r="AG34" s="774"/>
      <c r="AH34" s="774"/>
      <c r="AI34" s="774"/>
      <c r="AJ34" s="775"/>
      <c r="AK34" s="821">
        <v>36</v>
      </c>
      <c r="AL34" s="817"/>
      <c r="AM34" s="817"/>
      <c r="AN34" s="817"/>
      <c r="AO34" s="817"/>
      <c r="AP34" s="817">
        <v>115</v>
      </c>
      <c r="AQ34" s="817"/>
      <c r="AR34" s="817"/>
      <c r="AS34" s="817"/>
      <c r="AT34" s="817"/>
      <c r="AU34" s="817">
        <v>102</v>
      </c>
      <c r="AV34" s="817"/>
      <c r="AW34" s="817"/>
      <c r="AX34" s="817"/>
      <c r="AY34" s="817"/>
      <c r="AZ34" s="818" t="s">
        <v>496</v>
      </c>
      <c r="BA34" s="818"/>
      <c r="BB34" s="818"/>
      <c r="BC34" s="818"/>
      <c r="BD34" s="818"/>
      <c r="BE34" s="819" t="s">
        <v>396</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398</v>
      </c>
      <c r="C35" s="768"/>
      <c r="D35" s="768"/>
      <c r="E35" s="768"/>
      <c r="F35" s="768"/>
      <c r="G35" s="768"/>
      <c r="H35" s="768"/>
      <c r="I35" s="768"/>
      <c r="J35" s="768"/>
      <c r="K35" s="768"/>
      <c r="L35" s="768"/>
      <c r="M35" s="768"/>
      <c r="N35" s="768"/>
      <c r="O35" s="768"/>
      <c r="P35" s="769"/>
      <c r="Q35" s="770">
        <v>355</v>
      </c>
      <c r="R35" s="771"/>
      <c r="S35" s="771"/>
      <c r="T35" s="771"/>
      <c r="U35" s="771"/>
      <c r="V35" s="771">
        <v>353</v>
      </c>
      <c r="W35" s="771"/>
      <c r="X35" s="771"/>
      <c r="Y35" s="771"/>
      <c r="Z35" s="771"/>
      <c r="AA35" s="771">
        <v>2</v>
      </c>
      <c r="AB35" s="771"/>
      <c r="AC35" s="771"/>
      <c r="AD35" s="771"/>
      <c r="AE35" s="772"/>
      <c r="AF35" s="773">
        <v>2</v>
      </c>
      <c r="AG35" s="774"/>
      <c r="AH35" s="774"/>
      <c r="AI35" s="774"/>
      <c r="AJ35" s="775"/>
      <c r="AK35" s="821">
        <v>235</v>
      </c>
      <c r="AL35" s="817"/>
      <c r="AM35" s="817"/>
      <c r="AN35" s="817"/>
      <c r="AO35" s="817"/>
      <c r="AP35" s="817">
        <v>806</v>
      </c>
      <c r="AQ35" s="817"/>
      <c r="AR35" s="817"/>
      <c r="AS35" s="817"/>
      <c r="AT35" s="817"/>
      <c r="AU35" s="817">
        <v>806</v>
      </c>
      <c r="AV35" s="817"/>
      <c r="AW35" s="817"/>
      <c r="AX35" s="817"/>
      <c r="AY35" s="817"/>
      <c r="AZ35" s="818" t="s">
        <v>496</v>
      </c>
      <c r="BA35" s="818"/>
      <c r="BB35" s="818"/>
      <c r="BC35" s="818"/>
      <c r="BD35" s="818"/>
      <c r="BE35" s="819" t="s">
        <v>399</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t="s">
        <v>400</v>
      </c>
      <c r="C36" s="768"/>
      <c r="D36" s="768"/>
      <c r="E36" s="768"/>
      <c r="F36" s="768"/>
      <c r="G36" s="768"/>
      <c r="H36" s="768"/>
      <c r="I36" s="768"/>
      <c r="J36" s="768"/>
      <c r="K36" s="768"/>
      <c r="L36" s="768"/>
      <c r="M36" s="768"/>
      <c r="N36" s="768"/>
      <c r="O36" s="768"/>
      <c r="P36" s="769"/>
      <c r="Q36" s="770">
        <v>16</v>
      </c>
      <c r="R36" s="771"/>
      <c r="S36" s="771"/>
      <c r="T36" s="771"/>
      <c r="U36" s="771"/>
      <c r="V36" s="771">
        <v>16</v>
      </c>
      <c r="W36" s="771"/>
      <c r="X36" s="771"/>
      <c r="Y36" s="771"/>
      <c r="Z36" s="771"/>
      <c r="AA36" s="771">
        <v>0</v>
      </c>
      <c r="AB36" s="771"/>
      <c r="AC36" s="771"/>
      <c r="AD36" s="771"/>
      <c r="AE36" s="772"/>
      <c r="AF36" s="773">
        <v>0</v>
      </c>
      <c r="AG36" s="774"/>
      <c r="AH36" s="774"/>
      <c r="AI36" s="774"/>
      <c r="AJ36" s="775"/>
      <c r="AK36" s="821">
        <v>13</v>
      </c>
      <c r="AL36" s="817"/>
      <c r="AM36" s="817"/>
      <c r="AN36" s="817"/>
      <c r="AO36" s="817"/>
      <c r="AP36" s="817">
        <v>27</v>
      </c>
      <c r="AQ36" s="817"/>
      <c r="AR36" s="817"/>
      <c r="AS36" s="817"/>
      <c r="AT36" s="817"/>
      <c r="AU36" s="817">
        <v>27</v>
      </c>
      <c r="AV36" s="817"/>
      <c r="AW36" s="817"/>
      <c r="AX36" s="817"/>
      <c r="AY36" s="817"/>
      <c r="AZ36" s="818" t="s">
        <v>496</v>
      </c>
      <c r="BA36" s="818"/>
      <c r="BB36" s="818"/>
      <c r="BC36" s="818"/>
      <c r="BD36" s="818"/>
      <c r="BE36" s="819" t="s">
        <v>399</v>
      </c>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t="s">
        <v>401</v>
      </c>
      <c r="C37" s="768"/>
      <c r="D37" s="768"/>
      <c r="E37" s="768"/>
      <c r="F37" s="768"/>
      <c r="G37" s="768"/>
      <c r="H37" s="768"/>
      <c r="I37" s="768"/>
      <c r="J37" s="768"/>
      <c r="K37" s="768"/>
      <c r="L37" s="768"/>
      <c r="M37" s="768"/>
      <c r="N37" s="768"/>
      <c r="O37" s="768"/>
      <c r="P37" s="769"/>
      <c r="Q37" s="770">
        <v>70</v>
      </c>
      <c r="R37" s="771"/>
      <c r="S37" s="771"/>
      <c r="T37" s="771"/>
      <c r="U37" s="771"/>
      <c r="V37" s="771">
        <v>69</v>
      </c>
      <c r="W37" s="771"/>
      <c r="X37" s="771"/>
      <c r="Y37" s="771"/>
      <c r="Z37" s="771"/>
      <c r="AA37" s="771">
        <v>1</v>
      </c>
      <c r="AB37" s="771"/>
      <c r="AC37" s="771"/>
      <c r="AD37" s="771"/>
      <c r="AE37" s="772"/>
      <c r="AF37" s="773">
        <v>1</v>
      </c>
      <c r="AG37" s="774"/>
      <c r="AH37" s="774"/>
      <c r="AI37" s="774"/>
      <c r="AJ37" s="775"/>
      <c r="AK37" s="821">
        <v>51</v>
      </c>
      <c r="AL37" s="817"/>
      <c r="AM37" s="817"/>
      <c r="AN37" s="817"/>
      <c r="AO37" s="817"/>
      <c r="AP37" s="817">
        <v>451</v>
      </c>
      <c r="AQ37" s="817"/>
      <c r="AR37" s="817"/>
      <c r="AS37" s="817"/>
      <c r="AT37" s="817"/>
      <c r="AU37" s="817">
        <v>451</v>
      </c>
      <c r="AV37" s="817"/>
      <c r="AW37" s="817"/>
      <c r="AX37" s="817"/>
      <c r="AY37" s="817"/>
      <c r="AZ37" s="818" t="s">
        <v>496</v>
      </c>
      <c r="BA37" s="818"/>
      <c r="BB37" s="818"/>
      <c r="BC37" s="818"/>
      <c r="BD37" s="818"/>
      <c r="BE37" s="819" t="s">
        <v>399</v>
      </c>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t="s">
        <v>402</v>
      </c>
      <c r="C38" s="768"/>
      <c r="D38" s="768"/>
      <c r="E38" s="768"/>
      <c r="F38" s="768"/>
      <c r="G38" s="768"/>
      <c r="H38" s="768"/>
      <c r="I38" s="768"/>
      <c r="J38" s="768"/>
      <c r="K38" s="768"/>
      <c r="L38" s="768"/>
      <c r="M38" s="768"/>
      <c r="N38" s="768"/>
      <c r="O38" s="768"/>
      <c r="P38" s="769"/>
      <c r="Q38" s="770">
        <v>7</v>
      </c>
      <c r="R38" s="771"/>
      <c r="S38" s="771"/>
      <c r="T38" s="771"/>
      <c r="U38" s="771"/>
      <c r="V38" s="771">
        <v>7</v>
      </c>
      <c r="W38" s="771"/>
      <c r="X38" s="771"/>
      <c r="Y38" s="771"/>
      <c r="Z38" s="771"/>
      <c r="AA38" s="771">
        <v>0</v>
      </c>
      <c r="AB38" s="771"/>
      <c r="AC38" s="771"/>
      <c r="AD38" s="771"/>
      <c r="AE38" s="772"/>
      <c r="AF38" s="773">
        <v>0</v>
      </c>
      <c r="AG38" s="774"/>
      <c r="AH38" s="774"/>
      <c r="AI38" s="774"/>
      <c r="AJ38" s="775"/>
      <c r="AK38" s="821">
        <v>2</v>
      </c>
      <c r="AL38" s="817"/>
      <c r="AM38" s="817"/>
      <c r="AN38" s="817"/>
      <c r="AO38" s="817"/>
      <c r="AP38" s="817">
        <v>17</v>
      </c>
      <c r="AQ38" s="817"/>
      <c r="AR38" s="817"/>
      <c r="AS38" s="817"/>
      <c r="AT38" s="817"/>
      <c r="AU38" s="817">
        <v>17</v>
      </c>
      <c r="AV38" s="817"/>
      <c r="AW38" s="817"/>
      <c r="AX38" s="817"/>
      <c r="AY38" s="817"/>
      <c r="AZ38" s="818" t="s">
        <v>496</v>
      </c>
      <c r="BA38" s="818"/>
      <c r="BB38" s="818"/>
      <c r="BC38" s="818"/>
      <c r="BD38" s="818"/>
      <c r="BE38" s="819" t="s">
        <v>399</v>
      </c>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t="s">
        <v>403</v>
      </c>
      <c r="C39" s="768"/>
      <c r="D39" s="768"/>
      <c r="E39" s="768"/>
      <c r="F39" s="768"/>
      <c r="G39" s="768"/>
      <c r="H39" s="768"/>
      <c r="I39" s="768"/>
      <c r="J39" s="768"/>
      <c r="K39" s="768"/>
      <c r="L39" s="768"/>
      <c r="M39" s="768"/>
      <c r="N39" s="768"/>
      <c r="O39" s="768"/>
      <c r="P39" s="769"/>
      <c r="Q39" s="770">
        <v>89</v>
      </c>
      <c r="R39" s="771"/>
      <c r="S39" s="771"/>
      <c r="T39" s="771"/>
      <c r="U39" s="771"/>
      <c r="V39" s="771">
        <v>0</v>
      </c>
      <c r="W39" s="771"/>
      <c r="X39" s="771"/>
      <c r="Y39" s="771"/>
      <c r="Z39" s="771"/>
      <c r="AA39" s="771">
        <v>89</v>
      </c>
      <c r="AB39" s="771"/>
      <c r="AC39" s="771"/>
      <c r="AD39" s="771"/>
      <c r="AE39" s="772"/>
      <c r="AF39" s="773">
        <v>151</v>
      </c>
      <c r="AG39" s="774"/>
      <c r="AH39" s="774"/>
      <c r="AI39" s="774"/>
      <c r="AJ39" s="775"/>
      <c r="AK39" s="821" t="s">
        <v>580</v>
      </c>
      <c r="AL39" s="817"/>
      <c r="AM39" s="817"/>
      <c r="AN39" s="817"/>
      <c r="AO39" s="817"/>
      <c r="AP39" s="817" t="s">
        <v>580</v>
      </c>
      <c r="AQ39" s="817"/>
      <c r="AR39" s="817"/>
      <c r="AS39" s="817"/>
      <c r="AT39" s="817"/>
      <c r="AU39" s="817" t="s">
        <v>580</v>
      </c>
      <c r="AV39" s="817"/>
      <c r="AW39" s="817"/>
      <c r="AX39" s="817"/>
      <c r="AY39" s="817"/>
      <c r="AZ39" s="818" t="s">
        <v>580</v>
      </c>
      <c r="BA39" s="818"/>
      <c r="BB39" s="818"/>
      <c r="BC39" s="818"/>
      <c r="BD39" s="818"/>
      <c r="BE39" s="819" t="s">
        <v>399</v>
      </c>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404</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378</v>
      </c>
      <c r="B63" s="776" t="s">
        <v>405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3400</v>
      </c>
      <c r="AG63" s="831"/>
      <c r="AH63" s="831"/>
      <c r="AI63" s="831"/>
      <c r="AJ63" s="832"/>
      <c r="AK63" s="833"/>
      <c r="AL63" s="828"/>
      <c r="AM63" s="828"/>
      <c r="AN63" s="828"/>
      <c r="AO63" s="828"/>
      <c r="AP63" s="831">
        <v>5328</v>
      </c>
      <c r="AQ63" s="831"/>
      <c r="AR63" s="831"/>
      <c r="AS63" s="831"/>
      <c r="AT63" s="831"/>
      <c r="AU63" s="831">
        <v>4745</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407</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408</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564</v>
      </c>
      <c r="C68" s="857"/>
      <c r="D68" s="857"/>
      <c r="E68" s="857"/>
      <c r="F68" s="857"/>
      <c r="G68" s="857"/>
      <c r="H68" s="857"/>
      <c r="I68" s="857"/>
      <c r="J68" s="857"/>
      <c r="K68" s="857"/>
      <c r="L68" s="857"/>
      <c r="M68" s="857"/>
      <c r="N68" s="857"/>
      <c r="O68" s="857"/>
      <c r="P68" s="858"/>
      <c r="Q68" s="859">
        <v>13288</v>
      </c>
      <c r="R68" s="853"/>
      <c r="S68" s="853"/>
      <c r="T68" s="853"/>
      <c r="U68" s="853"/>
      <c r="V68" s="853">
        <v>13247</v>
      </c>
      <c r="W68" s="853"/>
      <c r="X68" s="853"/>
      <c r="Y68" s="853"/>
      <c r="Z68" s="853"/>
      <c r="AA68" s="853">
        <v>41</v>
      </c>
      <c r="AB68" s="853"/>
      <c r="AC68" s="853"/>
      <c r="AD68" s="853"/>
      <c r="AE68" s="853"/>
      <c r="AF68" s="853">
        <v>4577</v>
      </c>
      <c r="AG68" s="853"/>
      <c r="AH68" s="853"/>
      <c r="AI68" s="853"/>
      <c r="AJ68" s="853"/>
      <c r="AK68" s="853" t="s">
        <v>580</v>
      </c>
      <c r="AL68" s="853"/>
      <c r="AM68" s="853"/>
      <c r="AN68" s="853"/>
      <c r="AO68" s="853"/>
      <c r="AP68" s="853">
        <v>4714</v>
      </c>
      <c r="AQ68" s="853"/>
      <c r="AR68" s="853"/>
      <c r="AS68" s="853"/>
      <c r="AT68" s="853"/>
      <c r="AU68" s="853">
        <v>2032</v>
      </c>
      <c r="AV68" s="853"/>
      <c r="AW68" s="853"/>
      <c r="AX68" s="853"/>
      <c r="AY68" s="853"/>
      <c r="AZ68" s="854" t="s">
        <v>581</v>
      </c>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565</v>
      </c>
      <c r="C69" s="861"/>
      <c r="D69" s="861"/>
      <c r="E69" s="861"/>
      <c r="F69" s="861"/>
      <c r="G69" s="861"/>
      <c r="H69" s="861"/>
      <c r="I69" s="861"/>
      <c r="J69" s="861"/>
      <c r="K69" s="861"/>
      <c r="L69" s="861"/>
      <c r="M69" s="861"/>
      <c r="N69" s="861"/>
      <c r="O69" s="861"/>
      <c r="P69" s="862"/>
      <c r="Q69" s="863">
        <v>403</v>
      </c>
      <c r="R69" s="817"/>
      <c r="S69" s="817"/>
      <c r="T69" s="817"/>
      <c r="U69" s="817"/>
      <c r="V69" s="817">
        <v>365</v>
      </c>
      <c r="W69" s="817"/>
      <c r="X69" s="817"/>
      <c r="Y69" s="817"/>
      <c r="Z69" s="817"/>
      <c r="AA69" s="817">
        <v>37</v>
      </c>
      <c r="AB69" s="817"/>
      <c r="AC69" s="817"/>
      <c r="AD69" s="817"/>
      <c r="AE69" s="817"/>
      <c r="AF69" s="817">
        <v>37</v>
      </c>
      <c r="AG69" s="817"/>
      <c r="AH69" s="817"/>
      <c r="AI69" s="817"/>
      <c r="AJ69" s="817"/>
      <c r="AK69" s="817">
        <v>15</v>
      </c>
      <c r="AL69" s="817"/>
      <c r="AM69" s="817"/>
      <c r="AN69" s="817"/>
      <c r="AO69" s="817"/>
      <c r="AP69" s="817">
        <v>103</v>
      </c>
      <c r="AQ69" s="817"/>
      <c r="AR69" s="817"/>
      <c r="AS69" s="817"/>
      <c r="AT69" s="817"/>
      <c r="AU69" s="817" t="s">
        <v>580</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566</v>
      </c>
      <c r="C70" s="861"/>
      <c r="D70" s="861"/>
      <c r="E70" s="861"/>
      <c r="F70" s="861"/>
      <c r="G70" s="861"/>
      <c r="H70" s="861"/>
      <c r="I70" s="861"/>
      <c r="J70" s="861"/>
      <c r="K70" s="861"/>
      <c r="L70" s="861"/>
      <c r="M70" s="861"/>
      <c r="N70" s="861"/>
      <c r="O70" s="861"/>
      <c r="P70" s="862"/>
      <c r="Q70" s="863">
        <v>311</v>
      </c>
      <c r="R70" s="817"/>
      <c r="S70" s="817"/>
      <c r="T70" s="817"/>
      <c r="U70" s="817"/>
      <c r="V70" s="817">
        <v>299</v>
      </c>
      <c r="W70" s="817"/>
      <c r="X70" s="817"/>
      <c r="Y70" s="817"/>
      <c r="Z70" s="817"/>
      <c r="AA70" s="817">
        <v>13</v>
      </c>
      <c r="AB70" s="817"/>
      <c r="AC70" s="817"/>
      <c r="AD70" s="817"/>
      <c r="AE70" s="817"/>
      <c r="AF70" s="817">
        <v>13</v>
      </c>
      <c r="AG70" s="817"/>
      <c r="AH70" s="817"/>
      <c r="AI70" s="817"/>
      <c r="AJ70" s="817"/>
      <c r="AK70" s="817" t="s">
        <v>580</v>
      </c>
      <c r="AL70" s="817"/>
      <c r="AM70" s="817"/>
      <c r="AN70" s="817"/>
      <c r="AO70" s="817"/>
      <c r="AP70" s="817" t="s">
        <v>580</v>
      </c>
      <c r="AQ70" s="817"/>
      <c r="AR70" s="817"/>
      <c r="AS70" s="817"/>
      <c r="AT70" s="817"/>
      <c r="AU70" s="817" t="s">
        <v>496</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567</v>
      </c>
      <c r="C71" s="861"/>
      <c r="D71" s="861"/>
      <c r="E71" s="861"/>
      <c r="F71" s="861"/>
      <c r="G71" s="861"/>
      <c r="H71" s="861"/>
      <c r="I71" s="861"/>
      <c r="J71" s="861"/>
      <c r="K71" s="861"/>
      <c r="L71" s="861"/>
      <c r="M71" s="861"/>
      <c r="N71" s="861"/>
      <c r="O71" s="861"/>
      <c r="P71" s="862"/>
      <c r="Q71" s="863">
        <v>3843</v>
      </c>
      <c r="R71" s="817"/>
      <c r="S71" s="817"/>
      <c r="T71" s="817"/>
      <c r="U71" s="817"/>
      <c r="V71" s="817">
        <v>3646</v>
      </c>
      <c r="W71" s="817"/>
      <c r="X71" s="817"/>
      <c r="Y71" s="817"/>
      <c r="Z71" s="817"/>
      <c r="AA71" s="817">
        <v>197</v>
      </c>
      <c r="AB71" s="817"/>
      <c r="AC71" s="817"/>
      <c r="AD71" s="817"/>
      <c r="AE71" s="817"/>
      <c r="AF71" s="817">
        <v>197</v>
      </c>
      <c r="AG71" s="817"/>
      <c r="AH71" s="817"/>
      <c r="AI71" s="817"/>
      <c r="AJ71" s="817"/>
      <c r="AK71" s="817">
        <v>6</v>
      </c>
      <c r="AL71" s="817"/>
      <c r="AM71" s="817"/>
      <c r="AN71" s="817"/>
      <c r="AO71" s="817"/>
      <c r="AP71" s="817" t="s">
        <v>496</v>
      </c>
      <c r="AQ71" s="817"/>
      <c r="AR71" s="817"/>
      <c r="AS71" s="817"/>
      <c r="AT71" s="817"/>
      <c r="AU71" s="817" t="s">
        <v>496</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568</v>
      </c>
      <c r="C72" s="861"/>
      <c r="D72" s="861"/>
      <c r="E72" s="861"/>
      <c r="F72" s="861"/>
      <c r="G72" s="861"/>
      <c r="H72" s="861"/>
      <c r="I72" s="861"/>
      <c r="J72" s="861"/>
      <c r="K72" s="861"/>
      <c r="L72" s="861"/>
      <c r="M72" s="861"/>
      <c r="N72" s="861"/>
      <c r="O72" s="861"/>
      <c r="P72" s="862"/>
      <c r="Q72" s="863">
        <v>116</v>
      </c>
      <c r="R72" s="817"/>
      <c r="S72" s="817"/>
      <c r="T72" s="817"/>
      <c r="U72" s="817"/>
      <c r="V72" s="817">
        <v>116</v>
      </c>
      <c r="W72" s="817"/>
      <c r="X72" s="817"/>
      <c r="Y72" s="817"/>
      <c r="Z72" s="817"/>
      <c r="AA72" s="817">
        <v>0</v>
      </c>
      <c r="AB72" s="817"/>
      <c r="AC72" s="817"/>
      <c r="AD72" s="817"/>
      <c r="AE72" s="817"/>
      <c r="AF72" s="817">
        <v>0</v>
      </c>
      <c r="AG72" s="817"/>
      <c r="AH72" s="817"/>
      <c r="AI72" s="817"/>
      <c r="AJ72" s="817"/>
      <c r="AK72" s="817" t="s">
        <v>580</v>
      </c>
      <c r="AL72" s="817"/>
      <c r="AM72" s="817"/>
      <c r="AN72" s="817"/>
      <c r="AO72" s="817"/>
      <c r="AP72" s="817" t="s">
        <v>496</v>
      </c>
      <c r="AQ72" s="817"/>
      <c r="AR72" s="817"/>
      <c r="AS72" s="817"/>
      <c r="AT72" s="817"/>
      <c r="AU72" s="817" t="s">
        <v>496</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569</v>
      </c>
      <c r="C73" s="861"/>
      <c r="D73" s="861"/>
      <c r="E73" s="861"/>
      <c r="F73" s="861"/>
      <c r="G73" s="861"/>
      <c r="H73" s="861"/>
      <c r="I73" s="861"/>
      <c r="J73" s="861"/>
      <c r="K73" s="861"/>
      <c r="L73" s="861"/>
      <c r="M73" s="861"/>
      <c r="N73" s="861"/>
      <c r="O73" s="861"/>
      <c r="P73" s="862"/>
      <c r="Q73" s="863">
        <v>202</v>
      </c>
      <c r="R73" s="817"/>
      <c r="S73" s="817"/>
      <c r="T73" s="817"/>
      <c r="U73" s="817"/>
      <c r="V73" s="817">
        <v>131</v>
      </c>
      <c r="W73" s="817"/>
      <c r="X73" s="817"/>
      <c r="Y73" s="817"/>
      <c r="Z73" s="817"/>
      <c r="AA73" s="817">
        <v>71</v>
      </c>
      <c r="AB73" s="817"/>
      <c r="AC73" s="817"/>
      <c r="AD73" s="817"/>
      <c r="AE73" s="817"/>
      <c r="AF73" s="817">
        <v>71</v>
      </c>
      <c r="AG73" s="817"/>
      <c r="AH73" s="817"/>
      <c r="AI73" s="817"/>
      <c r="AJ73" s="817"/>
      <c r="AK73" s="817" t="s">
        <v>580</v>
      </c>
      <c r="AL73" s="817"/>
      <c r="AM73" s="817"/>
      <c r="AN73" s="817"/>
      <c r="AO73" s="817"/>
      <c r="AP73" s="817" t="s">
        <v>496</v>
      </c>
      <c r="AQ73" s="817"/>
      <c r="AR73" s="817"/>
      <c r="AS73" s="817"/>
      <c r="AT73" s="817"/>
      <c r="AU73" s="817" t="s">
        <v>496</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570</v>
      </c>
      <c r="C74" s="861"/>
      <c r="D74" s="861"/>
      <c r="E74" s="861"/>
      <c r="F74" s="861"/>
      <c r="G74" s="861"/>
      <c r="H74" s="861"/>
      <c r="I74" s="861"/>
      <c r="J74" s="861"/>
      <c r="K74" s="861"/>
      <c r="L74" s="861"/>
      <c r="M74" s="861"/>
      <c r="N74" s="861"/>
      <c r="O74" s="861"/>
      <c r="P74" s="862"/>
      <c r="Q74" s="863">
        <v>41</v>
      </c>
      <c r="R74" s="817"/>
      <c r="S74" s="817"/>
      <c r="T74" s="817"/>
      <c r="U74" s="817"/>
      <c r="V74" s="817">
        <v>38</v>
      </c>
      <c r="W74" s="817"/>
      <c r="X74" s="817"/>
      <c r="Y74" s="817"/>
      <c r="Z74" s="817"/>
      <c r="AA74" s="817">
        <v>3</v>
      </c>
      <c r="AB74" s="817"/>
      <c r="AC74" s="817"/>
      <c r="AD74" s="817"/>
      <c r="AE74" s="817"/>
      <c r="AF74" s="817">
        <v>3</v>
      </c>
      <c r="AG74" s="817"/>
      <c r="AH74" s="817"/>
      <c r="AI74" s="817"/>
      <c r="AJ74" s="817"/>
      <c r="AK74" s="817" t="s">
        <v>580</v>
      </c>
      <c r="AL74" s="817"/>
      <c r="AM74" s="817"/>
      <c r="AN74" s="817"/>
      <c r="AO74" s="817"/>
      <c r="AP74" s="817" t="s">
        <v>496</v>
      </c>
      <c r="AQ74" s="817"/>
      <c r="AR74" s="817"/>
      <c r="AS74" s="817"/>
      <c r="AT74" s="817"/>
      <c r="AU74" s="817" t="s">
        <v>496</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571</v>
      </c>
      <c r="C75" s="861"/>
      <c r="D75" s="861"/>
      <c r="E75" s="861"/>
      <c r="F75" s="861"/>
      <c r="G75" s="861"/>
      <c r="H75" s="861"/>
      <c r="I75" s="861"/>
      <c r="J75" s="861"/>
      <c r="K75" s="861"/>
      <c r="L75" s="861"/>
      <c r="M75" s="861"/>
      <c r="N75" s="861"/>
      <c r="O75" s="861"/>
      <c r="P75" s="862"/>
      <c r="Q75" s="864">
        <v>237</v>
      </c>
      <c r="R75" s="865"/>
      <c r="S75" s="865"/>
      <c r="T75" s="865"/>
      <c r="U75" s="821"/>
      <c r="V75" s="866">
        <v>235</v>
      </c>
      <c r="W75" s="865"/>
      <c r="X75" s="865"/>
      <c r="Y75" s="865"/>
      <c r="Z75" s="821"/>
      <c r="AA75" s="866">
        <v>1</v>
      </c>
      <c r="AB75" s="865"/>
      <c r="AC75" s="865"/>
      <c r="AD75" s="865"/>
      <c r="AE75" s="821"/>
      <c r="AF75" s="866">
        <v>1</v>
      </c>
      <c r="AG75" s="865"/>
      <c r="AH75" s="865"/>
      <c r="AI75" s="865"/>
      <c r="AJ75" s="821"/>
      <c r="AK75" s="866">
        <v>34</v>
      </c>
      <c r="AL75" s="865"/>
      <c r="AM75" s="865"/>
      <c r="AN75" s="865"/>
      <c r="AO75" s="821"/>
      <c r="AP75" s="866" t="s">
        <v>496</v>
      </c>
      <c r="AQ75" s="865"/>
      <c r="AR75" s="865"/>
      <c r="AS75" s="865"/>
      <c r="AT75" s="821"/>
      <c r="AU75" s="866" t="s">
        <v>496</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572</v>
      </c>
      <c r="C76" s="861"/>
      <c r="D76" s="861"/>
      <c r="E76" s="861"/>
      <c r="F76" s="861"/>
      <c r="G76" s="861"/>
      <c r="H76" s="861"/>
      <c r="I76" s="861"/>
      <c r="J76" s="861"/>
      <c r="K76" s="861"/>
      <c r="L76" s="861"/>
      <c r="M76" s="861"/>
      <c r="N76" s="861"/>
      <c r="O76" s="861"/>
      <c r="P76" s="862"/>
      <c r="Q76" s="864">
        <v>110</v>
      </c>
      <c r="R76" s="865"/>
      <c r="S76" s="865"/>
      <c r="T76" s="865"/>
      <c r="U76" s="821"/>
      <c r="V76" s="866">
        <v>102</v>
      </c>
      <c r="W76" s="865"/>
      <c r="X76" s="865"/>
      <c r="Y76" s="865"/>
      <c r="Z76" s="821"/>
      <c r="AA76" s="866">
        <v>8</v>
      </c>
      <c r="AB76" s="865"/>
      <c r="AC76" s="865"/>
      <c r="AD76" s="865"/>
      <c r="AE76" s="821"/>
      <c r="AF76" s="866">
        <v>8</v>
      </c>
      <c r="AG76" s="865"/>
      <c r="AH76" s="865"/>
      <c r="AI76" s="865"/>
      <c r="AJ76" s="821"/>
      <c r="AK76" s="866" t="s">
        <v>580</v>
      </c>
      <c r="AL76" s="865"/>
      <c r="AM76" s="865"/>
      <c r="AN76" s="865"/>
      <c r="AO76" s="821"/>
      <c r="AP76" s="866" t="s">
        <v>496</v>
      </c>
      <c r="AQ76" s="865"/>
      <c r="AR76" s="865"/>
      <c r="AS76" s="865"/>
      <c r="AT76" s="821"/>
      <c r="AU76" s="866" t="s">
        <v>496</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t="s">
        <v>573</v>
      </c>
      <c r="C77" s="861"/>
      <c r="D77" s="861"/>
      <c r="E77" s="861"/>
      <c r="F77" s="861"/>
      <c r="G77" s="861"/>
      <c r="H77" s="861"/>
      <c r="I77" s="861"/>
      <c r="J77" s="861"/>
      <c r="K77" s="861"/>
      <c r="L77" s="861"/>
      <c r="M77" s="861"/>
      <c r="N77" s="861"/>
      <c r="O77" s="861"/>
      <c r="P77" s="862"/>
      <c r="Q77" s="864">
        <v>158054</v>
      </c>
      <c r="R77" s="865"/>
      <c r="S77" s="865"/>
      <c r="T77" s="865"/>
      <c r="U77" s="821"/>
      <c r="V77" s="866">
        <v>156982</v>
      </c>
      <c r="W77" s="865"/>
      <c r="X77" s="865"/>
      <c r="Y77" s="865"/>
      <c r="Z77" s="821"/>
      <c r="AA77" s="866">
        <v>1071</v>
      </c>
      <c r="AB77" s="865"/>
      <c r="AC77" s="865"/>
      <c r="AD77" s="865"/>
      <c r="AE77" s="821"/>
      <c r="AF77" s="866">
        <v>1071</v>
      </c>
      <c r="AG77" s="865"/>
      <c r="AH77" s="865"/>
      <c r="AI77" s="865"/>
      <c r="AJ77" s="821"/>
      <c r="AK77" s="866" t="s">
        <v>580</v>
      </c>
      <c r="AL77" s="865"/>
      <c r="AM77" s="865"/>
      <c r="AN77" s="865"/>
      <c r="AO77" s="821"/>
      <c r="AP77" s="866" t="s">
        <v>496</v>
      </c>
      <c r="AQ77" s="865"/>
      <c r="AR77" s="865"/>
      <c r="AS77" s="865"/>
      <c r="AT77" s="821"/>
      <c r="AU77" s="866" t="s">
        <v>496</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t="s">
        <v>574</v>
      </c>
      <c r="C78" s="861"/>
      <c r="D78" s="861"/>
      <c r="E78" s="861"/>
      <c r="F78" s="861"/>
      <c r="G78" s="861"/>
      <c r="H78" s="861"/>
      <c r="I78" s="861"/>
      <c r="J78" s="861"/>
      <c r="K78" s="861"/>
      <c r="L78" s="861"/>
      <c r="M78" s="861"/>
      <c r="N78" s="861"/>
      <c r="O78" s="861"/>
      <c r="P78" s="862"/>
      <c r="Q78" s="863">
        <v>95</v>
      </c>
      <c r="R78" s="817"/>
      <c r="S78" s="817"/>
      <c r="T78" s="817"/>
      <c r="U78" s="817"/>
      <c r="V78" s="817">
        <v>93</v>
      </c>
      <c r="W78" s="817"/>
      <c r="X78" s="817"/>
      <c r="Y78" s="817"/>
      <c r="Z78" s="817"/>
      <c r="AA78" s="817">
        <v>2</v>
      </c>
      <c r="AB78" s="817"/>
      <c r="AC78" s="817"/>
      <c r="AD78" s="817"/>
      <c r="AE78" s="817"/>
      <c r="AF78" s="817">
        <v>2</v>
      </c>
      <c r="AG78" s="817"/>
      <c r="AH78" s="817"/>
      <c r="AI78" s="817"/>
      <c r="AJ78" s="817"/>
      <c r="AK78" s="817">
        <v>59</v>
      </c>
      <c r="AL78" s="817"/>
      <c r="AM78" s="817"/>
      <c r="AN78" s="817"/>
      <c r="AO78" s="817"/>
      <c r="AP78" s="817" t="s">
        <v>496</v>
      </c>
      <c r="AQ78" s="817"/>
      <c r="AR78" s="817"/>
      <c r="AS78" s="817"/>
      <c r="AT78" s="817"/>
      <c r="AU78" s="817" t="s">
        <v>496</v>
      </c>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t="s">
        <v>575</v>
      </c>
      <c r="C79" s="861"/>
      <c r="D79" s="861"/>
      <c r="E79" s="861"/>
      <c r="F79" s="861"/>
      <c r="G79" s="861"/>
      <c r="H79" s="861"/>
      <c r="I79" s="861"/>
      <c r="J79" s="861"/>
      <c r="K79" s="861"/>
      <c r="L79" s="861"/>
      <c r="M79" s="861"/>
      <c r="N79" s="861"/>
      <c r="O79" s="861"/>
      <c r="P79" s="862"/>
      <c r="Q79" s="863">
        <v>292</v>
      </c>
      <c r="R79" s="817"/>
      <c r="S79" s="817"/>
      <c r="T79" s="817"/>
      <c r="U79" s="817"/>
      <c r="V79" s="817">
        <v>265</v>
      </c>
      <c r="W79" s="817"/>
      <c r="X79" s="817"/>
      <c r="Y79" s="817"/>
      <c r="Z79" s="817"/>
      <c r="AA79" s="817">
        <v>27</v>
      </c>
      <c r="AB79" s="817"/>
      <c r="AC79" s="817"/>
      <c r="AD79" s="817"/>
      <c r="AE79" s="817"/>
      <c r="AF79" s="817">
        <v>27</v>
      </c>
      <c r="AG79" s="817"/>
      <c r="AH79" s="817"/>
      <c r="AI79" s="817"/>
      <c r="AJ79" s="817"/>
      <c r="AK79" s="817" t="s">
        <v>580</v>
      </c>
      <c r="AL79" s="817"/>
      <c r="AM79" s="817"/>
      <c r="AN79" s="817"/>
      <c r="AO79" s="817"/>
      <c r="AP79" s="817" t="s">
        <v>496</v>
      </c>
      <c r="AQ79" s="817"/>
      <c r="AR79" s="817"/>
      <c r="AS79" s="817"/>
      <c r="AT79" s="817"/>
      <c r="AU79" s="817" t="s">
        <v>496</v>
      </c>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t="s">
        <v>576</v>
      </c>
      <c r="C80" s="861"/>
      <c r="D80" s="861"/>
      <c r="E80" s="861"/>
      <c r="F80" s="861"/>
      <c r="G80" s="861"/>
      <c r="H80" s="861"/>
      <c r="I80" s="861"/>
      <c r="J80" s="861"/>
      <c r="K80" s="861"/>
      <c r="L80" s="861"/>
      <c r="M80" s="861"/>
      <c r="N80" s="861"/>
      <c r="O80" s="861"/>
      <c r="P80" s="862"/>
      <c r="Q80" s="863">
        <v>280</v>
      </c>
      <c r="R80" s="817"/>
      <c r="S80" s="817"/>
      <c r="T80" s="817"/>
      <c r="U80" s="817"/>
      <c r="V80" s="817">
        <v>258</v>
      </c>
      <c r="W80" s="817"/>
      <c r="X80" s="817"/>
      <c r="Y80" s="817"/>
      <c r="Z80" s="817"/>
      <c r="AA80" s="817">
        <v>22</v>
      </c>
      <c r="AB80" s="817"/>
      <c r="AC80" s="817"/>
      <c r="AD80" s="817"/>
      <c r="AE80" s="817"/>
      <c r="AF80" s="817">
        <v>22</v>
      </c>
      <c r="AG80" s="817"/>
      <c r="AH80" s="817"/>
      <c r="AI80" s="817"/>
      <c r="AJ80" s="817"/>
      <c r="AK80" s="817" t="s">
        <v>580</v>
      </c>
      <c r="AL80" s="817"/>
      <c r="AM80" s="817"/>
      <c r="AN80" s="817"/>
      <c r="AO80" s="817"/>
      <c r="AP80" s="817" t="s">
        <v>496</v>
      </c>
      <c r="AQ80" s="817"/>
      <c r="AR80" s="817"/>
      <c r="AS80" s="817"/>
      <c r="AT80" s="817"/>
      <c r="AU80" s="817" t="s">
        <v>496</v>
      </c>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t="s">
        <v>577</v>
      </c>
      <c r="C81" s="861"/>
      <c r="D81" s="861"/>
      <c r="E81" s="861"/>
      <c r="F81" s="861"/>
      <c r="G81" s="861"/>
      <c r="H81" s="861"/>
      <c r="I81" s="861"/>
      <c r="J81" s="861"/>
      <c r="K81" s="861"/>
      <c r="L81" s="861"/>
      <c r="M81" s="861"/>
      <c r="N81" s="861"/>
      <c r="O81" s="861"/>
      <c r="P81" s="862"/>
      <c r="Q81" s="863">
        <v>357</v>
      </c>
      <c r="R81" s="817"/>
      <c r="S81" s="817"/>
      <c r="T81" s="817"/>
      <c r="U81" s="817"/>
      <c r="V81" s="817">
        <v>330</v>
      </c>
      <c r="W81" s="817"/>
      <c r="X81" s="817"/>
      <c r="Y81" s="817"/>
      <c r="Z81" s="817"/>
      <c r="AA81" s="817">
        <v>27</v>
      </c>
      <c r="AB81" s="817"/>
      <c r="AC81" s="817"/>
      <c r="AD81" s="817"/>
      <c r="AE81" s="817"/>
      <c r="AF81" s="817">
        <v>27</v>
      </c>
      <c r="AG81" s="817"/>
      <c r="AH81" s="817"/>
      <c r="AI81" s="817"/>
      <c r="AJ81" s="817"/>
      <c r="AK81" s="817" t="s">
        <v>580</v>
      </c>
      <c r="AL81" s="817"/>
      <c r="AM81" s="817"/>
      <c r="AN81" s="817"/>
      <c r="AO81" s="817"/>
      <c r="AP81" s="817" t="s">
        <v>496</v>
      </c>
      <c r="AQ81" s="817"/>
      <c r="AR81" s="817"/>
      <c r="AS81" s="817"/>
      <c r="AT81" s="817"/>
      <c r="AU81" s="817" t="s">
        <v>496</v>
      </c>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t="s">
        <v>578</v>
      </c>
      <c r="C82" s="861"/>
      <c r="D82" s="861"/>
      <c r="E82" s="861"/>
      <c r="F82" s="861"/>
      <c r="G82" s="861"/>
      <c r="H82" s="861"/>
      <c r="I82" s="861"/>
      <c r="J82" s="861"/>
      <c r="K82" s="861"/>
      <c r="L82" s="861"/>
      <c r="M82" s="861"/>
      <c r="N82" s="861"/>
      <c r="O82" s="861"/>
      <c r="P82" s="862"/>
      <c r="Q82" s="863">
        <v>11</v>
      </c>
      <c r="R82" s="817"/>
      <c r="S82" s="817"/>
      <c r="T82" s="817"/>
      <c r="U82" s="817"/>
      <c r="V82" s="817">
        <v>10</v>
      </c>
      <c r="W82" s="817"/>
      <c r="X82" s="817"/>
      <c r="Y82" s="817"/>
      <c r="Z82" s="817"/>
      <c r="AA82" s="817">
        <v>2</v>
      </c>
      <c r="AB82" s="817"/>
      <c r="AC82" s="817"/>
      <c r="AD82" s="817"/>
      <c r="AE82" s="817"/>
      <c r="AF82" s="817">
        <v>2</v>
      </c>
      <c r="AG82" s="817"/>
      <c r="AH82" s="817"/>
      <c r="AI82" s="817"/>
      <c r="AJ82" s="817"/>
      <c r="AK82" s="817" t="s">
        <v>580</v>
      </c>
      <c r="AL82" s="817"/>
      <c r="AM82" s="817"/>
      <c r="AN82" s="817"/>
      <c r="AO82" s="817"/>
      <c r="AP82" s="817" t="s">
        <v>496</v>
      </c>
      <c r="AQ82" s="817"/>
      <c r="AR82" s="817"/>
      <c r="AS82" s="817"/>
      <c r="AT82" s="817"/>
      <c r="AU82" s="817" t="s">
        <v>496</v>
      </c>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t="s">
        <v>579</v>
      </c>
      <c r="C83" s="861"/>
      <c r="D83" s="861"/>
      <c r="E83" s="861"/>
      <c r="F83" s="861"/>
      <c r="G83" s="861"/>
      <c r="H83" s="861"/>
      <c r="I83" s="861"/>
      <c r="J83" s="861"/>
      <c r="K83" s="861"/>
      <c r="L83" s="861"/>
      <c r="M83" s="861"/>
      <c r="N83" s="861"/>
      <c r="O83" s="861"/>
      <c r="P83" s="862"/>
      <c r="Q83" s="863">
        <v>144</v>
      </c>
      <c r="R83" s="817"/>
      <c r="S83" s="817"/>
      <c r="T83" s="817"/>
      <c r="U83" s="817"/>
      <c r="V83" s="817">
        <v>133</v>
      </c>
      <c r="W83" s="817"/>
      <c r="X83" s="817"/>
      <c r="Y83" s="817"/>
      <c r="Z83" s="817"/>
      <c r="AA83" s="817">
        <v>11</v>
      </c>
      <c r="AB83" s="817"/>
      <c r="AC83" s="817"/>
      <c r="AD83" s="817"/>
      <c r="AE83" s="817"/>
      <c r="AF83" s="817">
        <v>9</v>
      </c>
      <c r="AG83" s="817"/>
      <c r="AH83" s="817"/>
      <c r="AI83" s="817"/>
      <c r="AJ83" s="817"/>
      <c r="AK83" s="817" t="s">
        <v>580</v>
      </c>
      <c r="AL83" s="817"/>
      <c r="AM83" s="817"/>
      <c r="AN83" s="817"/>
      <c r="AO83" s="817"/>
      <c r="AP83" s="817" t="s">
        <v>496</v>
      </c>
      <c r="AQ83" s="817"/>
      <c r="AR83" s="817"/>
      <c r="AS83" s="817"/>
      <c r="AT83" s="817"/>
      <c r="AU83" s="817" t="s">
        <v>496</v>
      </c>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378</v>
      </c>
      <c r="B88" s="776" t="s">
        <v>409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6067</v>
      </c>
      <c r="AG88" s="831"/>
      <c r="AH88" s="831"/>
      <c r="AI88" s="831"/>
      <c r="AJ88" s="831"/>
      <c r="AK88" s="828"/>
      <c r="AL88" s="828"/>
      <c r="AM88" s="828"/>
      <c r="AN88" s="828"/>
      <c r="AO88" s="828"/>
      <c r="AP88" s="831">
        <v>4817</v>
      </c>
      <c r="AQ88" s="831"/>
      <c r="AR88" s="831"/>
      <c r="AS88" s="831"/>
      <c r="AT88" s="831"/>
      <c r="AU88" s="831">
        <v>2032</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6" t="s">
        <v>410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22</v>
      </c>
      <c r="CS102" s="839"/>
      <c r="CT102" s="839"/>
      <c r="CU102" s="839"/>
      <c r="CV102" s="878"/>
      <c r="CW102" s="877">
        <v>80</v>
      </c>
      <c r="CX102" s="839"/>
      <c r="CY102" s="839"/>
      <c r="CZ102" s="839"/>
      <c r="DA102" s="878"/>
      <c r="DB102" s="877">
        <v>872</v>
      </c>
      <c r="DC102" s="839"/>
      <c r="DD102" s="839"/>
      <c r="DE102" s="839"/>
      <c r="DF102" s="878"/>
      <c r="DG102" s="877" t="s">
        <v>584</v>
      </c>
      <c r="DH102" s="839"/>
      <c r="DI102" s="839"/>
      <c r="DJ102" s="839"/>
      <c r="DK102" s="878"/>
      <c r="DL102" s="877" t="s">
        <v>584</v>
      </c>
      <c r="DM102" s="839"/>
      <c r="DN102" s="839"/>
      <c r="DO102" s="839"/>
      <c r="DP102" s="878"/>
      <c r="DQ102" s="877">
        <v>245</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411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412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413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415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418</v>
      </c>
      <c r="AB109" s="880"/>
      <c r="AC109" s="880"/>
      <c r="AD109" s="880"/>
      <c r="AE109" s="881"/>
      <c r="AF109" s="879" t="s">
        <v>419</v>
      </c>
      <c r="AG109" s="880"/>
      <c r="AH109" s="880"/>
      <c r="AI109" s="880"/>
      <c r="AJ109" s="881"/>
      <c r="AK109" s="879" t="s">
        <v>294</v>
      </c>
      <c r="AL109" s="880"/>
      <c r="AM109" s="880"/>
      <c r="AN109" s="880"/>
      <c r="AO109" s="881"/>
      <c r="AP109" s="879" t="s">
        <v>420</v>
      </c>
      <c r="AQ109" s="880"/>
      <c r="AR109" s="880"/>
      <c r="AS109" s="880"/>
      <c r="AT109" s="882"/>
      <c r="AU109" s="899" t="s">
        <v>417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418</v>
      </c>
      <c r="BR109" s="880"/>
      <c r="BS109" s="880"/>
      <c r="BT109" s="880"/>
      <c r="BU109" s="881"/>
      <c r="BV109" s="879" t="s">
        <v>419</v>
      </c>
      <c r="BW109" s="880"/>
      <c r="BX109" s="880"/>
      <c r="BY109" s="880"/>
      <c r="BZ109" s="881"/>
      <c r="CA109" s="879" t="s">
        <v>294</v>
      </c>
      <c r="CB109" s="880"/>
      <c r="CC109" s="880"/>
      <c r="CD109" s="880"/>
      <c r="CE109" s="881"/>
      <c r="CF109" s="900" t="s">
        <v>420</v>
      </c>
      <c r="CG109" s="900"/>
      <c r="CH109" s="900"/>
      <c r="CI109" s="900"/>
      <c r="CJ109" s="900"/>
      <c r="CK109" s="879" t="s">
        <v>421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418</v>
      </c>
      <c r="DH109" s="880"/>
      <c r="DI109" s="880"/>
      <c r="DJ109" s="880"/>
      <c r="DK109" s="881"/>
      <c r="DL109" s="879" t="s">
        <v>419</v>
      </c>
      <c r="DM109" s="880"/>
      <c r="DN109" s="880"/>
      <c r="DO109" s="880"/>
      <c r="DP109" s="881"/>
      <c r="DQ109" s="879" t="s">
        <v>294</v>
      </c>
      <c r="DR109" s="880"/>
      <c r="DS109" s="880"/>
      <c r="DT109" s="880"/>
      <c r="DU109" s="881"/>
      <c r="DV109" s="879" t="s">
        <v>420</v>
      </c>
      <c r="DW109" s="880"/>
      <c r="DX109" s="880"/>
      <c r="DY109" s="880"/>
      <c r="DZ109" s="882"/>
    </row>
    <row r="110" spans="1:131" s="224" customFormat="1" ht="26.25" customHeight="1" x14ac:dyDescent="0.15">
      <c r="A110" s="883" t="s">
        <v>422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5271389</v>
      </c>
      <c r="AB110" s="887"/>
      <c r="AC110" s="887"/>
      <c r="AD110" s="887"/>
      <c r="AE110" s="888"/>
      <c r="AF110" s="889">
        <v>5372524</v>
      </c>
      <c r="AG110" s="887"/>
      <c r="AH110" s="887"/>
      <c r="AI110" s="887"/>
      <c r="AJ110" s="888"/>
      <c r="AK110" s="889">
        <v>5084722</v>
      </c>
      <c r="AL110" s="887"/>
      <c r="AM110" s="887"/>
      <c r="AN110" s="887"/>
      <c r="AO110" s="888"/>
      <c r="AP110" s="890">
        <v>25.7</v>
      </c>
      <c r="AQ110" s="891"/>
      <c r="AR110" s="891"/>
      <c r="AS110" s="891"/>
      <c r="AT110" s="892"/>
      <c r="AU110" s="893" t="s">
        <v>69</v>
      </c>
      <c r="AV110" s="894"/>
      <c r="AW110" s="894"/>
      <c r="AX110" s="894"/>
      <c r="AY110" s="894"/>
      <c r="AZ110" s="916" t="s">
        <v>423</v>
      </c>
      <c r="BA110" s="884"/>
      <c r="BB110" s="884"/>
      <c r="BC110" s="884"/>
      <c r="BD110" s="884"/>
      <c r="BE110" s="884"/>
      <c r="BF110" s="884"/>
      <c r="BG110" s="884"/>
      <c r="BH110" s="884"/>
      <c r="BI110" s="884"/>
      <c r="BJ110" s="884"/>
      <c r="BK110" s="884"/>
      <c r="BL110" s="884"/>
      <c r="BM110" s="884"/>
      <c r="BN110" s="884"/>
      <c r="BO110" s="884"/>
      <c r="BP110" s="885"/>
      <c r="BQ110" s="917">
        <v>49901814</v>
      </c>
      <c r="BR110" s="918"/>
      <c r="BS110" s="918"/>
      <c r="BT110" s="918"/>
      <c r="BU110" s="918"/>
      <c r="BV110" s="918">
        <v>47697157</v>
      </c>
      <c r="BW110" s="918"/>
      <c r="BX110" s="918"/>
      <c r="BY110" s="918"/>
      <c r="BZ110" s="918"/>
      <c r="CA110" s="918">
        <v>50497797</v>
      </c>
      <c r="CB110" s="918"/>
      <c r="CC110" s="918"/>
      <c r="CD110" s="918"/>
      <c r="CE110" s="918"/>
      <c r="CF110" s="931">
        <v>255.4</v>
      </c>
      <c r="CG110" s="932"/>
      <c r="CH110" s="932"/>
      <c r="CI110" s="932"/>
      <c r="CJ110" s="932"/>
      <c r="CK110" s="933" t="s">
        <v>424</v>
      </c>
      <c r="CL110" s="934"/>
      <c r="CM110" s="916" t="s">
        <v>425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427</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429</v>
      </c>
      <c r="B112" s="940"/>
      <c r="C112" s="910" t="s">
        <v>430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431</v>
      </c>
      <c r="BA112" s="910"/>
      <c r="BB112" s="910"/>
      <c r="BC112" s="910"/>
      <c r="BD112" s="910"/>
      <c r="BE112" s="910"/>
      <c r="BF112" s="910"/>
      <c r="BG112" s="910"/>
      <c r="BH112" s="910"/>
      <c r="BI112" s="910"/>
      <c r="BJ112" s="910"/>
      <c r="BK112" s="910"/>
      <c r="BL112" s="910"/>
      <c r="BM112" s="910"/>
      <c r="BN112" s="910"/>
      <c r="BO112" s="910"/>
      <c r="BP112" s="911"/>
      <c r="BQ112" s="912">
        <v>5135561</v>
      </c>
      <c r="BR112" s="913"/>
      <c r="BS112" s="913"/>
      <c r="BT112" s="913"/>
      <c r="BU112" s="913"/>
      <c r="BV112" s="913">
        <v>4821535</v>
      </c>
      <c r="BW112" s="913"/>
      <c r="BX112" s="913"/>
      <c r="BY112" s="913"/>
      <c r="BZ112" s="913"/>
      <c r="CA112" s="913">
        <v>4745313</v>
      </c>
      <c r="CB112" s="913"/>
      <c r="CC112" s="913"/>
      <c r="CD112" s="913"/>
      <c r="CE112" s="913"/>
      <c r="CF112" s="907">
        <v>24</v>
      </c>
      <c r="CG112" s="908"/>
      <c r="CH112" s="908"/>
      <c r="CI112" s="908"/>
      <c r="CJ112" s="908"/>
      <c r="CK112" s="935"/>
      <c r="CL112" s="936"/>
      <c r="CM112" s="909" t="s">
        <v>432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433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605180</v>
      </c>
      <c r="AB113" s="925"/>
      <c r="AC113" s="925"/>
      <c r="AD113" s="925"/>
      <c r="AE113" s="926"/>
      <c r="AF113" s="927">
        <v>597262</v>
      </c>
      <c r="AG113" s="925"/>
      <c r="AH113" s="925"/>
      <c r="AI113" s="925"/>
      <c r="AJ113" s="926"/>
      <c r="AK113" s="927">
        <v>605811</v>
      </c>
      <c r="AL113" s="925"/>
      <c r="AM113" s="925"/>
      <c r="AN113" s="925"/>
      <c r="AO113" s="926"/>
      <c r="AP113" s="928">
        <v>3.1</v>
      </c>
      <c r="AQ113" s="929"/>
      <c r="AR113" s="929"/>
      <c r="AS113" s="929"/>
      <c r="AT113" s="930"/>
      <c r="AU113" s="895"/>
      <c r="AV113" s="896"/>
      <c r="AW113" s="896"/>
      <c r="AX113" s="896"/>
      <c r="AY113" s="896"/>
      <c r="AZ113" s="909" t="s">
        <v>434</v>
      </c>
      <c r="BA113" s="910"/>
      <c r="BB113" s="910"/>
      <c r="BC113" s="910"/>
      <c r="BD113" s="910"/>
      <c r="BE113" s="910"/>
      <c r="BF113" s="910"/>
      <c r="BG113" s="910"/>
      <c r="BH113" s="910"/>
      <c r="BI113" s="910"/>
      <c r="BJ113" s="910"/>
      <c r="BK113" s="910"/>
      <c r="BL113" s="910"/>
      <c r="BM113" s="910"/>
      <c r="BN113" s="910"/>
      <c r="BO113" s="910"/>
      <c r="BP113" s="911"/>
      <c r="BQ113" s="912">
        <v>2318411</v>
      </c>
      <c r="BR113" s="913"/>
      <c r="BS113" s="913"/>
      <c r="BT113" s="913"/>
      <c r="BU113" s="913"/>
      <c r="BV113" s="913">
        <v>2153380</v>
      </c>
      <c r="BW113" s="913"/>
      <c r="BX113" s="913"/>
      <c r="BY113" s="913"/>
      <c r="BZ113" s="913"/>
      <c r="CA113" s="913">
        <v>2031553</v>
      </c>
      <c r="CB113" s="913"/>
      <c r="CC113" s="913"/>
      <c r="CD113" s="913"/>
      <c r="CE113" s="913"/>
      <c r="CF113" s="907">
        <v>10.3</v>
      </c>
      <c r="CG113" s="908"/>
      <c r="CH113" s="908"/>
      <c r="CI113" s="908"/>
      <c r="CJ113" s="908"/>
      <c r="CK113" s="935"/>
      <c r="CL113" s="936"/>
      <c r="CM113" s="909" t="s">
        <v>435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439790</v>
      </c>
      <c r="AB114" s="946"/>
      <c r="AC114" s="946"/>
      <c r="AD114" s="946"/>
      <c r="AE114" s="947"/>
      <c r="AF114" s="948">
        <v>448322</v>
      </c>
      <c r="AG114" s="946"/>
      <c r="AH114" s="946"/>
      <c r="AI114" s="946"/>
      <c r="AJ114" s="947"/>
      <c r="AK114" s="948">
        <v>456809</v>
      </c>
      <c r="AL114" s="946"/>
      <c r="AM114" s="946"/>
      <c r="AN114" s="946"/>
      <c r="AO114" s="947"/>
      <c r="AP114" s="949">
        <v>2.2999999999999998</v>
      </c>
      <c r="AQ114" s="950"/>
      <c r="AR114" s="950"/>
      <c r="AS114" s="950"/>
      <c r="AT114" s="951"/>
      <c r="AU114" s="895"/>
      <c r="AV114" s="896"/>
      <c r="AW114" s="896"/>
      <c r="AX114" s="896"/>
      <c r="AY114" s="896"/>
      <c r="AZ114" s="909" t="s">
        <v>437</v>
      </c>
      <c r="BA114" s="910"/>
      <c r="BB114" s="910"/>
      <c r="BC114" s="910"/>
      <c r="BD114" s="910"/>
      <c r="BE114" s="910"/>
      <c r="BF114" s="910"/>
      <c r="BG114" s="910"/>
      <c r="BH114" s="910"/>
      <c r="BI114" s="910"/>
      <c r="BJ114" s="910"/>
      <c r="BK114" s="910"/>
      <c r="BL114" s="910"/>
      <c r="BM114" s="910"/>
      <c r="BN114" s="910"/>
      <c r="BO114" s="910"/>
      <c r="BP114" s="911"/>
      <c r="BQ114" s="912">
        <v>5305477</v>
      </c>
      <c r="BR114" s="913"/>
      <c r="BS114" s="913"/>
      <c r="BT114" s="913"/>
      <c r="BU114" s="913"/>
      <c r="BV114" s="913">
        <v>5099113</v>
      </c>
      <c r="BW114" s="913"/>
      <c r="BX114" s="913"/>
      <c r="BY114" s="913"/>
      <c r="BZ114" s="913"/>
      <c r="CA114" s="913">
        <v>5129029</v>
      </c>
      <c r="CB114" s="913"/>
      <c r="CC114" s="913"/>
      <c r="CD114" s="913"/>
      <c r="CE114" s="913"/>
      <c r="CF114" s="907">
        <v>25.9</v>
      </c>
      <c r="CG114" s="908"/>
      <c r="CH114" s="908"/>
      <c r="CI114" s="908"/>
      <c r="CJ114" s="908"/>
      <c r="CK114" s="935"/>
      <c r="CL114" s="936"/>
      <c r="CM114" s="909" t="s">
        <v>438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6144</v>
      </c>
      <c r="AB115" s="925"/>
      <c r="AC115" s="925"/>
      <c r="AD115" s="925"/>
      <c r="AE115" s="926"/>
      <c r="AF115" s="927">
        <v>5900</v>
      </c>
      <c r="AG115" s="925"/>
      <c r="AH115" s="925"/>
      <c r="AI115" s="925"/>
      <c r="AJ115" s="926"/>
      <c r="AK115" s="927">
        <v>5349</v>
      </c>
      <c r="AL115" s="925"/>
      <c r="AM115" s="925"/>
      <c r="AN115" s="925"/>
      <c r="AO115" s="926"/>
      <c r="AP115" s="928">
        <v>0</v>
      </c>
      <c r="AQ115" s="929"/>
      <c r="AR115" s="929"/>
      <c r="AS115" s="929"/>
      <c r="AT115" s="930"/>
      <c r="AU115" s="895"/>
      <c r="AV115" s="896"/>
      <c r="AW115" s="896"/>
      <c r="AX115" s="896"/>
      <c r="AY115" s="896"/>
      <c r="AZ115" s="909" t="s">
        <v>440</v>
      </c>
      <c r="BA115" s="910"/>
      <c r="BB115" s="910"/>
      <c r="BC115" s="910"/>
      <c r="BD115" s="910"/>
      <c r="BE115" s="910"/>
      <c r="BF115" s="910"/>
      <c r="BG115" s="910"/>
      <c r="BH115" s="910"/>
      <c r="BI115" s="910"/>
      <c r="BJ115" s="910"/>
      <c r="BK115" s="910"/>
      <c r="BL115" s="910"/>
      <c r="BM115" s="910"/>
      <c r="BN115" s="910"/>
      <c r="BO115" s="910"/>
      <c r="BP115" s="911"/>
      <c r="BQ115" s="912">
        <v>357664</v>
      </c>
      <c r="BR115" s="913"/>
      <c r="BS115" s="913"/>
      <c r="BT115" s="913"/>
      <c r="BU115" s="913"/>
      <c r="BV115" s="913">
        <v>319780</v>
      </c>
      <c r="BW115" s="913"/>
      <c r="BX115" s="913"/>
      <c r="BY115" s="913"/>
      <c r="BZ115" s="913"/>
      <c r="CA115" s="913">
        <v>244851</v>
      </c>
      <c r="CB115" s="913"/>
      <c r="CC115" s="913"/>
      <c r="CD115" s="913"/>
      <c r="CE115" s="913"/>
      <c r="CF115" s="907">
        <v>1.2</v>
      </c>
      <c r="CG115" s="908"/>
      <c r="CH115" s="908"/>
      <c r="CI115" s="908"/>
      <c r="CJ115" s="908"/>
      <c r="CK115" s="935"/>
      <c r="CL115" s="936"/>
      <c r="CM115" s="909" t="s">
        <v>441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442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443</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445</v>
      </c>
      <c r="Z117" s="881"/>
      <c r="AA117" s="965">
        <v>6322503</v>
      </c>
      <c r="AB117" s="966"/>
      <c r="AC117" s="966"/>
      <c r="AD117" s="966"/>
      <c r="AE117" s="967"/>
      <c r="AF117" s="968">
        <v>6424008</v>
      </c>
      <c r="AG117" s="966"/>
      <c r="AH117" s="966"/>
      <c r="AI117" s="966"/>
      <c r="AJ117" s="967"/>
      <c r="AK117" s="968">
        <v>6152691</v>
      </c>
      <c r="AL117" s="966"/>
      <c r="AM117" s="966"/>
      <c r="AN117" s="966"/>
      <c r="AO117" s="967"/>
      <c r="AP117" s="969"/>
      <c r="AQ117" s="970"/>
      <c r="AR117" s="970"/>
      <c r="AS117" s="970"/>
      <c r="AT117" s="971"/>
      <c r="AU117" s="895"/>
      <c r="AV117" s="896"/>
      <c r="AW117" s="896"/>
      <c r="AX117" s="896"/>
      <c r="AY117" s="896"/>
      <c r="AZ117" s="961" t="s">
        <v>446</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421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418</v>
      </c>
      <c r="AB118" s="880"/>
      <c r="AC118" s="880"/>
      <c r="AD118" s="880"/>
      <c r="AE118" s="881"/>
      <c r="AF118" s="879" t="s">
        <v>419</v>
      </c>
      <c r="AG118" s="880"/>
      <c r="AH118" s="880"/>
      <c r="AI118" s="880"/>
      <c r="AJ118" s="881"/>
      <c r="AK118" s="879" t="s">
        <v>294</v>
      </c>
      <c r="AL118" s="880"/>
      <c r="AM118" s="880"/>
      <c r="AN118" s="880"/>
      <c r="AO118" s="881"/>
      <c r="AP118" s="957" t="s">
        <v>420</v>
      </c>
      <c r="AQ118" s="958"/>
      <c r="AR118" s="958"/>
      <c r="AS118" s="958"/>
      <c r="AT118" s="959"/>
      <c r="AU118" s="895"/>
      <c r="AV118" s="896"/>
      <c r="AW118" s="896"/>
      <c r="AX118" s="896"/>
      <c r="AY118" s="896"/>
      <c r="AZ118" s="960" t="s">
        <v>448</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424</v>
      </c>
      <c r="B119" s="934"/>
      <c r="C119" s="916" t="s">
        <v>425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450</v>
      </c>
      <c r="BP119" s="992"/>
      <c r="BQ119" s="986">
        <v>63018927</v>
      </c>
      <c r="BR119" s="987"/>
      <c r="BS119" s="987"/>
      <c r="BT119" s="987"/>
      <c r="BU119" s="987"/>
      <c r="BV119" s="987">
        <v>60090965</v>
      </c>
      <c r="BW119" s="987"/>
      <c r="BX119" s="987"/>
      <c r="BY119" s="987"/>
      <c r="BZ119" s="987"/>
      <c r="CA119" s="987">
        <v>62648543</v>
      </c>
      <c r="CB119" s="987"/>
      <c r="CC119" s="987"/>
      <c r="CD119" s="987"/>
      <c r="CE119" s="987"/>
      <c r="CF119" s="988"/>
      <c r="CG119" s="989"/>
      <c r="CH119" s="989"/>
      <c r="CI119" s="989"/>
      <c r="CJ119" s="990"/>
      <c r="CK119" s="937"/>
      <c r="CL119" s="938"/>
      <c r="CM119" s="960" t="s">
        <v>451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428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452</v>
      </c>
      <c r="AV120" s="979"/>
      <c r="AW120" s="979"/>
      <c r="AX120" s="979"/>
      <c r="AY120" s="980"/>
      <c r="AZ120" s="916" t="s">
        <v>453</v>
      </c>
      <c r="BA120" s="884"/>
      <c r="BB120" s="884"/>
      <c r="BC120" s="884"/>
      <c r="BD120" s="884"/>
      <c r="BE120" s="884"/>
      <c r="BF120" s="884"/>
      <c r="BG120" s="884"/>
      <c r="BH120" s="884"/>
      <c r="BI120" s="884"/>
      <c r="BJ120" s="884"/>
      <c r="BK120" s="884"/>
      <c r="BL120" s="884"/>
      <c r="BM120" s="884"/>
      <c r="BN120" s="884"/>
      <c r="BO120" s="884"/>
      <c r="BP120" s="885"/>
      <c r="BQ120" s="917">
        <v>23177422</v>
      </c>
      <c r="BR120" s="918"/>
      <c r="BS120" s="918"/>
      <c r="BT120" s="918"/>
      <c r="BU120" s="918"/>
      <c r="BV120" s="918">
        <v>23531730</v>
      </c>
      <c r="BW120" s="918"/>
      <c r="BX120" s="918"/>
      <c r="BY120" s="918"/>
      <c r="BZ120" s="918"/>
      <c r="CA120" s="918">
        <v>21653028</v>
      </c>
      <c r="CB120" s="918"/>
      <c r="CC120" s="918"/>
      <c r="CD120" s="918"/>
      <c r="CE120" s="918"/>
      <c r="CF120" s="931">
        <v>109.5</v>
      </c>
      <c r="CG120" s="932"/>
      <c r="CH120" s="932"/>
      <c r="CI120" s="932"/>
      <c r="CJ120" s="932"/>
      <c r="CK120" s="993" t="s">
        <v>454</v>
      </c>
      <c r="CL120" s="994"/>
      <c r="CM120" s="994"/>
      <c r="CN120" s="994"/>
      <c r="CO120" s="995"/>
      <c r="CP120" s="1001" t="s">
        <v>395</v>
      </c>
      <c r="CQ120" s="1002"/>
      <c r="CR120" s="1002"/>
      <c r="CS120" s="1002"/>
      <c r="CT120" s="1002"/>
      <c r="CU120" s="1002"/>
      <c r="CV120" s="1002"/>
      <c r="CW120" s="1002"/>
      <c r="CX120" s="1002"/>
      <c r="CY120" s="1002"/>
      <c r="CZ120" s="1002"/>
      <c r="DA120" s="1002"/>
      <c r="DB120" s="1002"/>
      <c r="DC120" s="1002"/>
      <c r="DD120" s="1002"/>
      <c r="DE120" s="1002"/>
      <c r="DF120" s="1003"/>
      <c r="DG120" s="917">
        <v>3306404</v>
      </c>
      <c r="DH120" s="918"/>
      <c r="DI120" s="918"/>
      <c r="DJ120" s="918"/>
      <c r="DK120" s="918"/>
      <c r="DL120" s="918">
        <v>3223774</v>
      </c>
      <c r="DM120" s="918"/>
      <c r="DN120" s="918"/>
      <c r="DO120" s="918"/>
      <c r="DP120" s="918"/>
      <c r="DQ120" s="918">
        <v>3342404</v>
      </c>
      <c r="DR120" s="918"/>
      <c r="DS120" s="918"/>
      <c r="DT120" s="918"/>
      <c r="DU120" s="918"/>
      <c r="DV120" s="919">
        <v>16.899999999999999</v>
      </c>
      <c r="DW120" s="919"/>
      <c r="DX120" s="919"/>
      <c r="DY120" s="919"/>
      <c r="DZ120" s="920"/>
    </row>
    <row r="121" spans="1:130" s="224" customFormat="1" ht="26.25" customHeight="1" x14ac:dyDescent="0.15">
      <c r="A121" s="1044"/>
      <c r="B121" s="936"/>
      <c r="C121" s="961" t="s">
        <v>455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456</v>
      </c>
      <c r="BA121" s="910"/>
      <c r="BB121" s="910"/>
      <c r="BC121" s="910"/>
      <c r="BD121" s="910"/>
      <c r="BE121" s="910"/>
      <c r="BF121" s="910"/>
      <c r="BG121" s="910"/>
      <c r="BH121" s="910"/>
      <c r="BI121" s="910"/>
      <c r="BJ121" s="910"/>
      <c r="BK121" s="910"/>
      <c r="BL121" s="910"/>
      <c r="BM121" s="910"/>
      <c r="BN121" s="910"/>
      <c r="BO121" s="910"/>
      <c r="BP121" s="911"/>
      <c r="BQ121" s="912">
        <v>2139182</v>
      </c>
      <c r="BR121" s="913"/>
      <c r="BS121" s="913"/>
      <c r="BT121" s="913"/>
      <c r="BU121" s="913"/>
      <c r="BV121" s="913">
        <v>1996900</v>
      </c>
      <c r="BW121" s="913"/>
      <c r="BX121" s="913"/>
      <c r="BY121" s="913"/>
      <c r="BZ121" s="913"/>
      <c r="CA121" s="913">
        <v>2321504</v>
      </c>
      <c r="CB121" s="913"/>
      <c r="CC121" s="913"/>
      <c r="CD121" s="913"/>
      <c r="CE121" s="913"/>
      <c r="CF121" s="907">
        <v>11.7</v>
      </c>
      <c r="CG121" s="908"/>
      <c r="CH121" s="908"/>
      <c r="CI121" s="908"/>
      <c r="CJ121" s="908"/>
      <c r="CK121" s="996"/>
      <c r="CL121" s="997"/>
      <c r="CM121" s="997"/>
      <c r="CN121" s="997"/>
      <c r="CO121" s="998"/>
      <c r="CP121" s="1006" t="s">
        <v>398</v>
      </c>
      <c r="CQ121" s="1007"/>
      <c r="CR121" s="1007"/>
      <c r="CS121" s="1007"/>
      <c r="CT121" s="1007"/>
      <c r="CU121" s="1007"/>
      <c r="CV121" s="1007"/>
      <c r="CW121" s="1007"/>
      <c r="CX121" s="1007"/>
      <c r="CY121" s="1007"/>
      <c r="CZ121" s="1007"/>
      <c r="DA121" s="1007"/>
      <c r="DB121" s="1007"/>
      <c r="DC121" s="1007"/>
      <c r="DD121" s="1007"/>
      <c r="DE121" s="1007"/>
      <c r="DF121" s="1008"/>
      <c r="DG121" s="912">
        <v>1142418</v>
      </c>
      <c r="DH121" s="913"/>
      <c r="DI121" s="913"/>
      <c r="DJ121" s="913"/>
      <c r="DK121" s="913"/>
      <c r="DL121" s="913">
        <v>964642</v>
      </c>
      <c r="DM121" s="913"/>
      <c r="DN121" s="913"/>
      <c r="DO121" s="913"/>
      <c r="DP121" s="913"/>
      <c r="DQ121" s="913">
        <v>805880</v>
      </c>
      <c r="DR121" s="913"/>
      <c r="DS121" s="913"/>
      <c r="DT121" s="913"/>
      <c r="DU121" s="913"/>
      <c r="DV121" s="914">
        <v>4.0999999999999996</v>
      </c>
      <c r="DW121" s="914"/>
      <c r="DX121" s="914"/>
      <c r="DY121" s="914"/>
      <c r="DZ121" s="915"/>
    </row>
    <row r="122" spans="1:130" s="224" customFormat="1" ht="26.25" customHeight="1" x14ac:dyDescent="0.15">
      <c r="A122" s="1044"/>
      <c r="B122" s="936"/>
      <c r="C122" s="909" t="s">
        <v>438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457</v>
      </c>
      <c r="BA122" s="952"/>
      <c r="BB122" s="952"/>
      <c r="BC122" s="952"/>
      <c r="BD122" s="952"/>
      <c r="BE122" s="952"/>
      <c r="BF122" s="952"/>
      <c r="BG122" s="952"/>
      <c r="BH122" s="952"/>
      <c r="BI122" s="952"/>
      <c r="BJ122" s="952"/>
      <c r="BK122" s="952"/>
      <c r="BL122" s="952"/>
      <c r="BM122" s="952"/>
      <c r="BN122" s="952"/>
      <c r="BO122" s="952"/>
      <c r="BP122" s="953"/>
      <c r="BQ122" s="986">
        <v>40326653</v>
      </c>
      <c r="BR122" s="987"/>
      <c r="BS122" s="987"/>
      <c r="BT122" s="987"/>
      <c r="BU122" s="987"/>
      <c r="BV122" s="987">
        <v>38541822</v>
      </c>
      <c r="BW122" s="987"/>
      <c r="BX122" s="987"/>
      <c r="BY122" s="987"/>
      <c r="BZ122" s="987"/>
      <c r="CA122" s="987">
        <v>40942339</v>
      </c>
      <c r="CB122" s="987"/>
      <c r="CC122" s="987"/>
      <c r="CD122" s="987"/>
      <c r="CE122" s="987"/>
      <c r="CF122" s="1004">
        <v>207</v>
      </c>
      <c r="CG122" s="1005"/>
      <c r="CH122" s="1005"/>
      <c r="CI122" s="1005"/>
      <c r="CJ122" s="1005"/>
      <c r="CK122" s="996"/>
      <c r="CL122" s="997"/>
      <c r="CM122" s="997"/>
      <c r="CN122" s="997"/>
      <c r="CO122" s="998"/>
      <c r="CP122" s="1006" t="s">
        <v>401</v>
      </c>
      <c r="CQ122" s="1007"/>
      <c r="CR122" s="1007"/>
      <c r="CS122" s="1007"/>
      <c r="CT122" s="1007"/>
      <c r="CU122" s="1007"/>
      <c r="CV122" s="1007"/>
      <c r="CW122" s="1007"/>
      <c r="CX122" s="1007"/>
      <c r="CY122" s="1007"/>
      <c r="CZ122" s="1007"/>
      <c r="DA122" s="1007"/>
      <c r="DB122" s="1007"/>
      <c r="DC122" s="1007"/>
      <c r="DD122" s="1007"/>
      <c r="DE122" s="1007"/>
      <c r="DF122" s="1008"/>
      <c r="DG122" s="912">
        <v>507018</v>
      </c>
      <c r="DH122" s="913"/>
      <c r="DI122" s="913"/>
      <c r="DJ122" s="913"/>
      <c r="DK122" s="913"/>
      <c r="DL122" s="913">
        <v>479051</v>
      </c>
      <c r="DM122" s="913"/>
      <c r="DN122" s="913"/>
      <c r="DO122" s="913"/>
      <c r="DP122" s="913"/>
      <c r="DQ122" s="913">
        <v>450825</v>
      </c>
      <c r="DR122" s="913"/>
      <c r="DS122" s="913"/>
      <c r="DT122" s="913"/>
      <c r="DU122" s="913"/>
      <c r="DV122" s="914">
        <v>2.2999999999999998</v>
      </c>
      <c r="DW122" s="914"/>
      <c r="DX122" s="914"/>
      <c r="DY122" s="914"/>
      <c r="DZ122" s="915"/>
    </row>
    <row r="123" spans="1:130" s="224" customFormat="1" ht="26.25" customHeight="1" x14ac:dyDescent="0.15">
      <c r="A123" s="1044"/>
      <c r="B123" s="936"/>
      <c r="C123" s="909" t="s">
        <v>444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458</v>
      </c>
      <c r="BP123" s="992"/>
      <c r="BQ123" s="1050">
        <v>65643257</v>
      </c>
      <c r="BR123" s="1051"/>
      <c r="BS123" s="1051"/>
      <c r="BT123" s="1051"/>
      <c r="BU123" s="1051"/>
      <c r="BV123" s="1051">
        <v>64070452</v>
      </c>
      <c r="BW123" s="1051"/>
      <c r="BX123" s="1051"/>
      <c r="BY123" s="1051"/>
      <c r="BZ123" s="1051"/>
      <c r="CA123" s="1051">
        <v>64916871</v>
      </c>
      <c r="CB123" s="1051"/>
      <c r="CC123" s="1051"/>
      <c r="CD123" s="1051"/>
      <c r="CE123" s="1051"/>
      <c r="CF123" s="988"/>
      <c r="CG123" s="989"/>
      <c r="CH123" s="989"/>
      <c r="CI123" s="989"/>
      <c r="CJ123" s="990"/>
      <c r="CK123" s="996"/>
      <c r="CL123" s="997"/>
      <c r="CM123" s="997"/>
      <c r="CN123" s="997"/>
      <c r="CO123" s="998"/>
      <c r="CP123" s="1006" t="s">
        <v>397</v>
      </c>
      <c r="CQ123" s="1007"/>
      <c r="CR123" s="1007"/>
      <c r="CS123" s="1007"/>
      <c r="CT123" s="1007"/>
      <c r="CU123" s="1007"/>
      <c r="CV123" s="1007"/>
      <c r="CW123" s="1007"/>
      <c r="CX123" s="1007"/>
      <c r="CY123" s="1007"/>
      <c r="CZ123" s="1007"/>
      <c r="DA123" s="1007"/>
      <c r="DB123" s="1007"/>
      <c r="DC123" s="1007"/>
      <c r="DD123" s="1007"/>
      <c r="DE123" s="1007"/>
      <c r="DF123" s="1008"/>
      <c r="DG123" s="945">
        <v>131443</v>
      </c>
      <c r="DH123" s="946"/>
      <c r="DI123" s="946"/>
      <c r="DJ123" s="946"/>
      <c r="DK123" s="947"/>
      <c r="DL123" s="948">
        <v>109163</v>
      </c>
      <c r="DM123" s="946"/>
      <c r="DN123" s="946"/>
      <c r="DO123" s="946"/>
      <c r="DP123" s="947"/>
      <c r="DQ123" s="948">
        <v>102244</v>
      </c>
      <c r="DR123" s="946"/>
      <c r="DS123" s="946"/>
      <c r="DT123" s="946"/>
      <c r="DU123" s="947"/>
      <c r="DV123" s="949">
        <v>0.5</v>
      </c>
      <c r="DW123" s="950"/>
      <c r="DX123" s="950"/>
      <c r="DY123" s="950"/>
      <c r="DZ123" s="951"/>
    </row>
    <row r="124" spans="1:130" s="224" customFormat="1" ht="26.25" customHeight="1" thickBot="1" x14ac:dyDescent="0.2">
      <c r="A124" s="1044"/>
      <c r="B124" s="936"/>
      <c r="C124" s="909" t="s">
        <v>447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460</v>
      </c>
      <c r="CQ124" s="1007"/>
      <c r="CR124" s="1007"/>
      <c r="CS124" s="1007"/>
      <c r="CT124" s="1007"/>
      <c r="CU124" s="1007"/>
      <c r="CV124" s="1007"/>
      <c r="CW124" s="1007"/>
      <c r="CX124" s="1007"/>
      <c r="CY124" s="1007"/>
      <c r="CZ124" s="1007"/>
      <c r="DA124" s="1007"/>
      <c r="DB124" s="1007"/>
      <c r="DC124" s="1007"/>
      <c r="DD124" s="1007"/>
      <c r="DE124" s="1007"/>
      <c r="DF124" s="1008"/>
      <c r="DG124" s="991">
        <v>48278</v>
      </c>
      <c r="DH124" s="973"/>
      <c r="DI124" s="973"/>
      <c r="DJ124" s="973"/>
      <c r="DK124" s="974"/>
      <c r="DL124" s="972">
        <v>44905</v>
      </c>
      <c r="DM124" s="973"/>
      <c r="DN124" s="973"/>
      <c r="DO124" s="973"/>
      <c r="DP124" s="974"/>
      <c r="DQ124" s="972">
        <v>43960</v>
      </c>
      <c r="DR124" s="973"/>
      <c r="DS124" s="973"/>
      <c r="DT124" s="973"/>
      <c r="DU124" s="974"/>
      <c r="DV124" s="975">
        <v>0.2</v>
      </c>
      <c r="DW124" s="976"/>
      <c r="DX124" s="976"/>
      <c r="DY124" s="976"/>
      <c r="DZ124" s="977"/>
    </row>
    <row r="125" spans="1:130" s="224" customFormat="1" ht="26.25" customHeight="1" x14ac:dyDescent="0.15">
      <c r="A125" s="1044"/>
      <c r="B125" s="936"/>
      <c r="C125" s="909" t="s">
        <v>449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461</v>
      </c>
      <c r="CL125" s="994"/>
      <c r="CM125" s="994"/>
      <c r="CN125" s="994"/>
      <c r="CO125" s="995"/>
      <c r="CP125" s="916" t="s">
        <v>462</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451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463</v>
      </c>
      <c r="CQ126" s="910"/>
      <c r="CR126" s="910"/>
      <c r="CS126" s="910"/>
      <c r="CT126" s="910"/>
      <c r="CU126" s="910"/>
      <c r="CV126" s="910"/>
      <c r="CW126" s="910"/>
      <c r="CX126" s="910"/>
      <c r="CY126" s="910"/>
      <c r="CZ126" s="910"/>
      <c r="DA126" s="910"/>
      <c r="DB126" s="910"/>
      <c r="DC126" s="910"/>
      <c r="DD126" s="910"/>
      <c r="DE126" s="910"/>
      <c r="DF126" s="911"/>
      <c r="DG126" s="912">
        <v>357664</v>
      </c>
      <c r="DH126" s="913"/>
      <c r="DI126" s="913"/>
      <c r="DJ126" s="913"/>
      <c r="DK126" s="913"/>
      <c r="DL126" s="913">
        <v>319780</v>
      </c>
      <c r="DM126" s="913"/>
      <c r="DN126" s="913"/>
      <c r="DO126" s="913"/>
      <c r="DP126" s="913"/>
      <c r="DQ126" s="913">
        <v>244851</v>
      </c>
      <c r="DR126" s="913"/>
      <c r="DS126" s="913"/>
      <c r="DT126" s="913"/>
      <c r="DU126" s="913"/>
      <c r="DV126" s="914">
        <v>1.2</v>
      </c>
      <c r="DW126" s="914"/>
      <c r="DX126" s="914"/>
      <c r="DY126" s="914"/>
      <c r="DZ126" s="915"/>
    </row>
    <row r="127" spans="1:130" s="224" customFormat="1" ht="26.25" customHeight="1" x14ac:dyDescent="0.15">
      <c r="A127" s="1045"/>
      <c r="B127" s="938"/>
      <c r="C127" s="960" t="s">
        <v>464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6144</v>
      </c>
      <c r="AB127" s="946"/>
      <c r="AC127" s="946"/>
      <c r="AD127" s="946"/>
      <c r="AE127" s="947"/>
      <c r="AF127" s="948">
        <v>5900</v>
      </c>
      <c r="AG127" s="946"/>
      <c r="AH127" s="946"/>
      <c r="AI127" s="946"/>
      <c r="AJ127" s="947"/>
      <c r="AK127" s="948">
        <v>5349</v>
      </c>
      <c r="AL127" s="946"/>
      <c r="AM127" s="946"/>
      <c r="AN127" s="946"/>
      <c r="AO127" s="947"/>
      <c r="AP127" s="949">
        <v>0</v>
      </c>
      <c r="AQ127" s="950"/>
      <c r="AR127" s="950"/>
      <c r="AS127" s="950"/>
      <c r="AT127" s="951"/>
      <c r="AU127" s="226"/>
      <c r="AV127" s="226"/>
      <c r="AW127" s="226"/>
      <c r="AX127" s="1018" t="s">
        <v>465</v>
      </c>
      <c r="AY127" s="1019"/>
      <c r="AZ127" s="1019"/>
      <c r="BA127" s="1019"/>
      <c r="BB127" s="1019"/>
      <c r="BC127" s="1019"/>
      <c r="BD127" s="1019"/>
      <c r="BE127" s="1020"/>
      <c r="BF127" s="1021" t="s">
        <v>466</v>
      </c>
      <c r="BG127" s="1019"/>
      <c r="BH127" s="1019"/>
      <c r="BI127" s="1019"/>
      <c r="BJ127" s="1019"/>
      <c r="BK127" s="1019"/>
      <c r="BL127" s="1020"/>
      <c r="BM127" s="1021" t="s">
        <v>467</v>
      </c>
      <c r="BN127" s="1019"/>
      <c r="BO127" s="1019"/>
      <c r="BP127" s="1019"/>
      <c r="BQ127" s="1019"/>
      <c r="BR127" s="1019"/>
      <c r="BS127" s="1020"/>
      <c r="BT127" s="1021" t="s">
        <v>468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469</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470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471</v>
      </c>
      <c r="X128" s="1030"/>
      <c r="Y128" s="1030"/>
      <c r="Z128" s="1031"/>
      <c r="AA128" s="1032">
        <v>424397</v>
      </c>
      <c r="AB128" s="1033"/>
      <c r="AC128" s="1033"/>
      <c r="AD128" s="1033"/>
      <c r="AE128" s="1034"/>
      <c r="AF128" s="1035">
        <v>414393</v>
      </c>
      <c r="AG128" s="1033"/>
      <c r="AH128" s="1033"/>
      <c r="AI128" s="1033"/>
      <c r="AJ128" s="1034"/>
      <c r="AK128" s="1035">
        <v>454967</v>
      </c>
      <c r="AL128" s="1033"/>
      <c r="AM128" s="1033"/>
      <c r="AN128" s="1033"/>
      <c r="AO128" s="1034"/>
      <c r="AP128" s="1036"/>
      <c r="AQ128" s="1037"/>
      <c r="AR128" s="1037"/>
      <c r="AS128" s="1037"/>
      <c r="AT128" s="1038"/>
      <c r="AU128" s="226"/>
      <c r="AV128" s="226"/>
      <c r="AW128" s="226"/>
      <c r="AX128" s="883" t="s">
        <v>472</v>
      </c>
      <c r="AY128" s="884"/>
      <c r="AZ128" s="884"/>
      <c r="BA128" s="884"/>
      <c r="BB128" s="884"/>
      <c r="BC128" s="884"/>
      <c r="BD128" s="884"/>
      <c r="BE128" s="885"/>
      <c r="BF128" s="1039" t="s">
        <v>122</v>
      </c>
      <c r="BG128" s="1040"/>
      <c r="BH128" s="1040"/>
      <c r="BI128" s="1040"/>
      <c r="BJ128" s="1040"/>
      <c r="BK128" s="1040"/>
      <c r="BL128" s="1041"/>
      <c r="BM128" s="1039">
        <v>12.17</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473</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474</v>
      </c>
      <c r="X129" s="1058"/>
      <c r="Y129" s="1058"/>
      <c r="Z129" s="1059"/>
      <c r="AA129" s="945">
        <v>24605300</v>
      </c>
      <c r="AB129" s="946"/>
      <c r="AC129" s="946"/>
      <c r="AD129" s="946"/>
      <c r="AE129" s="947"/>
      <c r="AF129" s="948">
        <v>24046751</v>
      </c>
      <c r="AG129" s="946"/>
      <c r="AH129" s="946"/>
      <c r="AI129" s="946"/>
      <c r="AJ129" s="947"/>
      <c r="AK129" s="948">
        <v>23786148</v>
      </c>
      <c r="AL129" s="946"/>
      <c r="AM129" s="946"/>
      <c r="AN129" s="946"/>
      <c r="AO129" s="947"/>
      <c r="AP129" s="1060"/>
      <c r="AQ129" s="1061"/>
      <c r="AR129" s="1061"/>
      <c r="AS129" s="1061"/>
      <c r="AT129" s="1062"/>
      <c r="AU129" s="227"/>
      <c r="AV129" s="227"/>
      <c r="AW129" s="227"/>
      <c r="AX129" s="1052" t="s">
        <v>475</v>
      </c>
      <c r="AY129" s="910"/>
      <c r="AZ129" s="910"/>
      <c r="BA129" s="910"/>
      <c r="BB129" s="910"/>
      <c r="BC129" s="910"/>
      <c r="BD129" s="910"/>
      <c r="BE129" s="911"/>
      <c r="BF129" s="1053" t="s">
        <v>122</v>
      </c>
      <c r="BG129" s="1054"/>
      <c r="BH129" s="1054"/>
      <c r="BI129" s="1054"/>
      <c r="BJ129" s="1054"/>
      <c r="BK129" s="1054"/>
      <c r="BL129" s="1055"/>
      <c r="BM129" s="1053">
        <v>17.170000000000002</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477</v>
      </c>
      <c r="X130" s="1058"/>
      <c r="Y130" s="1058"/>
      <c r="Z130" s="1059"/>
      <c r="AA130" s="945">
        <v>4318808</v>
      </c>
      <c r="AB130" s="946"/>
      <c r="AC130" s="946"/>
      <c r="AD130" s="946"/>
      <c r="AE130" s="947"/>
      <c r="AF130" s="948">
        <v>4334309</v>
      </c>
      <c r="AG130" s="946"/>
      <c r="AH130" s="946"/>
      <c r="AI130" s="946"/>
      <c r="AJ130" s="947"/>
      <c r="AK130" s="948">
        <v>4011537</v>
      </c>
      <c r="AL130" s="946"/>
      <c r="AM130" s="946"/>
      <c r="AN130" s="946"/>
      <c r="AO130" s="947"/>
      <c r="AP130" s="1060"/>
      <c r="AQ130" s="1061"/>
      <c r="AR130" s="1061"/>
      <c r="AS130" s="1061"/>
      <c r="AT130" s="1062"/>
      <c r="AU130" s="227"/>
      <c r="AV130" s="227"/>
      <c r="AW130" s="227"/>
      <c r="AX130" s="1052" t="s">
        <v>478</v>
      </c>
      <c r="AY130" s="910"/>
      <c r="AZ130" s="910"/>
      <c r="BA130" s="910"/>
      <c r="BB130" s="910"/>
      <c r="BC130" s="910"/>
      <c r="BD130" s="910"/>
      <c r="BE130" s="911"/>
      <c r="BF130" s="1088">
        <v>8.1999999999999993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479</v>
      </c>
      <c r="X131" s="1095"/>
      <c r="Y131" s="1095"/>
      <c r="Z131" s="1096"/>
      <c r="AA131" s="991">
        <v>20286492</v>
      </c>
      <c r="AB131" s="973"/>
      <c r="AC131" s="973"/>
      <c r="AD131" s="973"/>
      <c r="AE131" s="974"/>
      <c r="AF131" s="972">
        <v>19712442</v>
      </c>
      <c r="AG131" s="973"/>
      <c r="AH131" s="973"/>
      <c r="AI131" s="973"/>
      <c r="AJ131" s="974"/>
      <c r="AK131" s="972">
        <v>19774611</v>
      </c>
      <c r="AL131" s="973"/>
      <c r="AM131" s="973"/>
      <c r="AN131" s="973"/>
      <c r="AO131" s="974"/>
      <c r="AP131" s="1097"/>
      <c r="AQ131" s="1098"/>
      <c r="AR131" s="1098"/>
      <c r="AS131" s="1098"/>
      <c r="AT131" s="1099"/>
      <c r="AU131" s="227"/>
      <c r="AV131" s="227"/>
      <c r="AW131" s="227"/>
      <c r="AX131" s="1070" t="s">
        <v>480</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481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482</v>
      </c>
      <c r="W132" s="1081"/>
      <c r="X132" s="1081"/>
      <c r="Y132" s="1081"/>
      <c r="Z132" s="1082"/>
      <c r="AA132" s="1083">
        <v>7.7849733700000003</v>
      </c>
      <c r="AB132" s="1084"/>
      <c r="AC132" s="1084"/>
      <c r="AD132" s="1084"/>
      <c r="AE132" s="1085"/>
      <c r="AF132" s="1086">
        <v>8.4987238010000006</v>
      </c>
      <c r="AG132" s="1084"/>
      <c r="AH132" s="1084"/>
      <c r="AI132" s="1084"/>
      <c r="AJ132" s="1085"/>
      <c r="AK132" s="1086">
        <v>8.5270299380000001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483</v>
      </c>
      <c r="W133" s="1064"/>
      <c r="X133" s="1064"/>
      <c r="Y133" s="1064"/>
      <c r="Z133" s="1065"/>
      <c r="AA133" s="1066">
        <v>8.6</v>
      </c>
      <c r="AB133" s="1067"/>
      <c r="AC133" s="1067"/>
      <c r="AD133" s="1067"/>
      <c r="AE133" s="1068"/>
      <c r="AF133" s="1066">
        <v>8.1999999999999993</v>
      </c>
      <c r="AG133" s="1067"/>
      <c r="AH133" s="1067"/>
      <c r="AI133" s="1067"/>
      <c r="AJ133" s="1068"/>
      <c r="AK133" s="1066">
        <v>8.1999999999999993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94VA/f6sOHLdrCdSVXaOojc064N/i0RnbebOIWjiRtvZ3TGcDA5kuTilpdXcJ+uIQVscDe3XJ9QMHadAX/Zx6Q==" saltValue="emExMzYKFQHxDqPzMLS76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7" zoomScale="70" zoomScaleNormal="85" zoomScaleSheetLayoutView="70" workbookViewId="0">
      <selection activeCell="AP74" sqref="AP74"/>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voroEXr1sY0BAWbesnFTuA8i5/evoPM7+yi7jUJzcqZm5Y904cQjONFE4vjLaGJDvjLZTxl2dkZn5F0sI9aQFQ==" saltValue="9Vl0urv0Sg/qSrMIc7mT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7L3R1NCMt4zfJx1nkbfDJUrK2NJZgTN/d14YJ4Q+aEE/HZTubAGBiZXqPhlIhPhAkgAwUsNOiopyG2VUXriPQ==" saltValue="ELwQ2RHc059uRGm+pamBE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486</v>
      </c>
      <c r="AL6" s="260"/>
      <c r="AM6" s="260"/>
      <c r="AN6" s="260"/>
    </row>
    <row r="7" spans="1:46" ht="13.5" customHeight="1" x14ac:dyDescent="0.15">
      <c r="A7" s="259"/>
      <c r="AK7" s="262"/>
      <c r="AL7" s="263"/>
      <c r="AM7" s="263"/>
      <c r="AN7" s="264"/>
      <c r="AO7" s="1101" t="s">
        <v>487</v>
      </c>
      <c r="AP7" s="265"/>
      <c r="AQ7" s="266" t="s">
        <v>488</v>
      </c>
      <c r="AR7" s="267"/>
    </row>
    <row r="8" spans="1:46" x14ac:dyDescent="0.15">
      <c r="A8" s="259"/>
      <c r="AK8" s="268"/>
      <c r="AL8" s="269"/>
      <c r="AM8" s="269"/>
      <c r="AN8" s="270"/>
      <c r="AO8" s="1102"/>
      <c r="AP8" s="271" t="s">
        <v>489</v>
      </c>
      <c r="AQ8" s="272" t="s">
        <v>490</v>
      </c>
      <c r="AR8" s="273" t="s">
        <v>491</v>
      </c>
    </row>
    <row r="9" spans="1:46" x14ac:dyDescent="0.15">
      <c r="A9" s="259"/>
      <c r="AK9" s="1103" t="s">
        <v>492</v>
      </c>
      <c r="AL9" s="1104"/>
      <c r="AM9" s="1104"/>
      <c r="AN9" s="1105"/>
      <c r="AO9" s="274">
        <v>7968350</v>
      </c>
      <c r="AP9" s="274">
        <v>116415</v>
      </c>
      <c r="AQ9" s="275">
        <v>88459</v>
      </c>
      <c r="AR9" s="276">
        <v>31.6</v>
      </c>
    </row>
    <row r="10" spans="1:46" ht="13.5" customHeight="1" x14ac:dyDescent="0.15">
      <c r="A10" s="259"/>
      <c r="AK10" s="1103" t="s">
        <v>493</v>
      </c>
      <c r="AL10" s="1104"/>
      <c r="AM10" s="1104"/>
      <c r="AN10" s="1105"/>
      <c r="AO10" s="277">
        <v>65976</v>
      </c>
      <c r="AP10" s="277">
        <v>964</v>
      </c>
      <c r="AQ10" s="278">
        <v>6814</v>
      </c>
      <c r="AR10" s="279">
        <v>-85.9</v>
      </c>
    </row>
    <row r="11" spans="1:46" ht="13.5" customHeight="1" x14ac:dyDescent="0.15">
      <c r="A11" s="259"/>
      <c r="AK11" s="1103" t="s">
        <v>494</v>
      </c>
      <c r="AL11" s="1104"/>
      <c r="AM11" s="1104"/>
      <c r="AN11" s="1105"/>
      <c r="AO11" s="277">
        <v>22418</v>
      </c>
      <c r="AP11" s="277">
        <v>328</v>
      </c>
      <c r="AQ11" s="278">
        <v>1610</v>
      </c>
      <c r="AR11" s="279">
        <v>-79.599999999999994</v>
      </c>
    </row>
    <row r="12" spans="1:46" ht="13.5" customHeight="1" x14ac:dyDescent="0.15">
      <c r="A12" s="259"/>
      <c r="AK12" s="1103" t="s">
        <v>495</v>
      </c>
      <c r="AL12" s="1104"/>
      <c r="AM12" s="1104"/>
      <c r="AN12" s="1105"/>
      <c r="AO12" s="277" t="s">
        <v>496</v>
      </c>
      <c r="AP12" s="277" t="s">
        <v>496</v>
      </c>
      <c r="AQ12" s="278">
        <v>24</v>
      </c>
      <c r="AR12" s="279" t="s">
        <v>496</v>
      </c>
    </row>
    <row r="13" spans="1:46" ht="13.5" customHeight="1" x14ac:dyDescent="0.15">
      <c r="A13" s="259"/>
      <c r="AK13" s="1103" t="s">
        <v>497</v>
      </c>
      <c r="AL13" s="1104"/>
      <c r="AM13" s="1104"/>
      <c r="AN13" s="1105"/>
      <c r="AO13" s="277">
        <v>265970</v>
      </c>
      <c r="AP13" s="277">
        <v>3886</v>
      </c>
      <c r="AQ13" s="278">
        <v>3854</v>
      </c>
      <c r="AR13" s="279">
        <v>0.8</v>
      </c>
    </row>
    <row r="14" spans="1:46" ht="13.5" customHeight="1" x14ac:dyDescent="0.15">
      <c r="A14" s="259"/>
      <c r="AK14" s="1103" t="s">
        <v>498</v>
      </c>
      <c r="AL14" s="1104"/>
      <c r="AM14" s="1104"/>
      <c r="AN14" s="1105"/>
      <c r="AO14" s="277">
        <v>319391</v>
      </c>
      <c r="AP14" s="277">
        <v>4666</v>
      </c>
      <c r="AQ14" s="278">
        <v>1979</v>
      </c>
      <c r="AR14" s="279">
        <v>135.80000000000001</v>
      </c>
    </row>
    <row r="15" spans="1:46" ht="13.5" customHeight="1" x14ac:dyDescent="0.15">
      <c r="A15" s="259"/>
      <c r="AK15" s="1106" t="s">
        <v>499</v>
      </c>
      <c r="AL15" s="1107"/>
      <c r="AM15" s="1107"/>
      <c r="AN15" s="1108"/>
      <c r="AO15" s="277">
        <v>-328468</v>
      </c>
      <c r="AP15" s="277">
        <v>-4799</v>
      </c>
      <c r="AQ15" s="278">
        <v>-5062</v>
      </c>
      <c r="AR15" s="279">
        <v>-5.2</v>
      </c>
    </row>
    <row r="16" spans="1:46" x14ac:dyDescent="0.15">
      <c r="A16" s="259"/>
      <c r="AK16" s="1106" t="s">
        <v>177</v>
      </c>
      <c r="AL16" s="1107"/>
      <c r="AM16" s="1107"/>
      <c r="AN16" s="1108"/>
      <c r="AO16" s="277">
        <v>8313637</v>
      </c>
      <c r="AP16" s="277">
        <v>121459</v>
      </c>
      <c r="AQ16" s="278">
        <v>97678</v>
      </c>
      <c r="AR16" s="279">
        <v>24.3</v>
      </c>
    </row>
    <row r="17" spans="1:46" x14ac:dyDescent="0.15">
      <c r="A17" s="259"/>
    </row>
    <row r="18" spans="1:46" x14ac:dyDescent="0.15">
      <c r="A18" s="259"/>
      <c r="AQ18" s="280"/>
      <c r="AR18" s="280"/>
    </row>
    <row r="19" spans="1:46" x14ac:dyDescent="0.15">
      <c r="A19" s="259"/>
      <c r="AK19" s="255" t="s">
        <v>500</v>
      </c>
    </row>
    <row r="20" spans="1:46" x14ac:dyDescent="0.15">
      <c r="A20" s="259"/>
      <c r="AK20" s="281"/>
      <c r="AL20" s="282"/>
      <c r="AM20" s="282"/>
      <c r="AN20" s="283"/>
      <c r="AO20" s="284" t="s">
        <v>501</v>
      </c>
      <c r="AP20" s="285" t="s">
        <v>502</v>
      </c>
      <c r="AQ20" s="286" t="s">
        <v>503</v>
      </c>
      <c r="AR20" s="287"/>
    </row>
    <row r="21" spans="1:46" s="260" customFormat="1" x14ac:dyDescent="0.15">
      <c r="A21" s="288"/>
      <c r="AK21" s="1109" t="s">
        <v>504</v>
      </c>
      <c r="AL21" s="1110"/>
      <c r="AM21" s="1110"/>
      <c r="AN21" s="1111"/>
      <c r="AO21" s="289">
        <v>12.24</v>
      </c>
      <c r="AP21" s="290">
        <v>8.7899999999999991</v>
      </c>
      <c r="AQ21" s="291">
        <v>3.45</v>
      </c>
      <c r="AS21" s="292"/>
      <c r="AT21" s="288"/>
    </row>
    <row r="22" spans="1:46" s="260" customFormat="1" x14ac:dyDescent="0.15">
      <c r="A22" s="288"/>
      <c r="AK22" s="1109" t="s">
        <v>505</v>
      </c>
      <c r="AL22" s="1110"/>
      <c r="AM22" s="1110"/>
      <c r="AN22" s="1111"/>
      <c r="AO22" s="293">
        <v>99.6</v>
      </c>
      <c r="AP22" s="294">
        <v>97.7</v>
      </c>
      <c r="AQ22" s="295">
        <v>1.9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508</v>
      </c>
      <c r="AL29" s="260"/>
      <c r="AM29" s="260"/>
      <c r="AN29" s="260"/>
      <c r="AS29" s="302"/>
    </row>
    <row r="30" spans="1:46" ht="13.5" customHeight="1" x14ac:dyDescent="0.15">
      <c r="A30" s="259"/>
      <c r="AK30" s="262"/>
      <c r="AL30" s="263"/>
      <c r="AM30" s="263"/>
      <c r="AN30" s="264"/>
      <c r="AO30" s="1101" t="s">
        <v>487</v>
      </c>
      <c r="AP30" s="265"/>
      <c r="AQ30" s="266" t="s">
        <v>488</v>
      </c>
      <c r="AR30" s="267"/>
    </row>
    <row r="31" spans="1:46" x14ac:dyDescent="0.15">
      <c r="A31" s="259"/>
      <c r="AK31" s="268"/>
      <c r="AL31" s="269"/>
      <c r="AM31" s="269"/>
      <c r="AN31" s="270"/>
      <c r="AO31" s="1102"/>
      <c r="AP31" s="271" t="s">
        <v>489</v>
      </c>
      <c r="AQ31" s="272" t="s">
        <v>490</v>
      </c>
      <c r="AR31" s="273" t="s">
        <v>491</v>
      </c>
    </row>
    <row r="32" spans="1:46" ht="27" customHeight="1" x14ac:dyDescent="0.15">
      <c r="A32" s="259"/>
      <c r="AK32" s="1117" t="s">
        <v>509</v>
      </c>
      <c r="AL32" s="1118"/>
      <c r="AM32" s="1118"/>
      <c r="AN32" s="1119"/>
      <c r="AO32" s="303">
        <v>5084722</v>
      </c>
      <c r="AP32" s="303">
        <v>74286</v>
      </c>
      <c r="AQ32" s="304">
        <v>63215</v>
      </c>
      <c r="AR32" s="305">
        <v>17.5</v>
      </c>
    </row>
    <row r="33" spans="1:46" ht="13.5" customHeight="1" x14ac:dyDescent="0.15">
      <c r="A33" s="259"/>
      <c r="AK33" s="1117" t="s">
        <v>510</v>
      </c>
      <c r="AL33" s="1118"/>
      <c r="AM33" s="1118"/>
      <c r="AN33" s="1119"/>
      <c r="AO33" s="303" t="s">
        <v>496</v>
      </c>
      <c r="AP33" s="303" t="s">
        <v>496</v>
      </c>
      <c r="AQ33" s="304" t="s">
        <v>496</v>
      </c>
      <c r="AR33" s="305" t="s">
        <v>496</v>
      </c>
    </row>
    <row r="34" spans="1:46" ht="27" customHeight="1" x14ac:dyDescent="0.15">
      <c r="A34" s="259"/>
      <c r="AK34" s="1117" t="s">
        <v>511</v>
      </c>
      <c r="AL34" s="1118"/>
      <c r="AM34" s="1118"/>
      <c r="AN34" s="1119"/>
      <c r="AO34" s="303" t="s">
        <v>496</v>
      </c>
      <c r="AP34" s="303" t="s">
        <v>496</v>
      </c>
      <c r="AQ34" s="304">
        <v>3</v>
      </c>
      <c r="AR34" s="305" t="s">
        <v>496</v>
      </c>
    </row>
    <row r="35" spans="1:46" ht="27" customHeight="1" x14ac:dyDescent="0.15">
      <c r="A35" s="259"/>
      <c r="AK35" s="1117" t="s">
        <v>512</v>
      </c>
      <c r="AL35" s="1118"/>
      <c r="AM35" s="1118"/>
      <c r="AN35" s="1119"/>
      <c r="AO35" s="303">
        <v>605811</v>
      </c>
      <c r="AP35" s="303">
        <v>8851</v>
      </c>
      <c r="AQ35" s="304">
        <v>15084</v>
      </c>
      <c r="AR35" s="305">
        <v>-41.3</v>
      </c>
    </row>
    <row r="36" spans="1:46" ht="27" customHeight="1" x14ac:dyDescent="0.15">
      <c r="A36" s="259"/>
      <c r="AK36" s="1117" t="s">
        <v>513</v>
      </c>
      <c r="AL36" s="1118"/>
      <c r="AM36" s="1118"/>
      <c r="AN36" s="1119"/>
      <c r="AO36" s="303">
        <v>456809</v>
      </c>
      <c r="AP36" s="303">
        <v>6674</v>
      </c>
      <c r="AQ36" s="304">
        <v>1958</v>
      </c>
      <c r="AR36" s="305">
        <v>240.9</v>
      </c>
    </row>
    <row r="37" spans="1:46" ht="13.5" customHeight="1" x14ac:dyDescent="0.15">
      <c r="A37" s="259"/>
      <c r="AK37" s="1117" t="s">
        <v>514</v>
      </c>
      <c r="AL37" s="1118"/>
      <c r="AM37" s="1118"/>
      <c r="AN37" s="1119"/>
      <c r="AO37" s="303">
        <v>5349</v>
      </c>
      <c r="AP37" s="303">
        <v>78</v>
      </c>
      <c r="AQ37" s="304">
        <v>529</v>
      </c>
      <c r="AR37" s="305">
        <v>-85.3</v>
      </c>
    </row>
    <row r="38" spans="1:46" ht="27" customHeight="1" x14ac:dyDescent="0.15">
      <c r="A38" s="259"/>
      <c r="AK38" s="1120" t="s">
        <v>515</v>
      </c>
      <c r="AL38" s="1121"/>
      <c r="AM38" s="1121"/>
      <c r="AN38" s="1122"/>
      <c r="AO38" s="306" t="s">
        <v>496</v>
      </c>
      <c r="AP38" s="306" t="s">
        <v>496</v>
      </c>
      <c r="AQ38" s="307">
        <v>2</v>
      </c>
      <c r="AR38" s="295" t="s">
        <v>496</v>
      </c>
      <c r="AS38" s="302"/>
    </row>
    <row r="39" spans="1:46" x14ac:dyDescent="0.15">
      <c r="A39" s="259"/>
      <c r="AK39" s="1120" t="s">
        <v>516</v>
      </c>
      <c r="AL39" s="1121"/>
      <c r="AM39" s="1121"/>
      <c r="AN39" s="1122"/>
      <c r="AO39" s="303">
        <v>-454967</v>
      </c>
      <c r="AP39" s="303">
        <v>-6647</v>
      </c>
      <c r="AQ39" s="304">
        <v>-3177</v>
      </c>
      <c r="AR39" s="305">
        <v>109.2</v>
      </c>
      <c r="AS39" s="302"/>
    </row>
    <row r="40" spans="1:46" ht="27" customHeight="1" x14ac:dyDescent="0.15">
      <c r="A40" s="259"/>
      <c r="AK40" s="1117" t="s">
        <v>517</v>
      </c>
      <c r="AL40" s="1118"/>
      <c r="AM40" s="1118"/>
      <c r="AN40" s="1119"/>
      <c r="AO40" s="303">
        <v>-4011537</v>
      </c>
      <c r="AP40" s="303">
        <v>-58607</v>
      </c>
      <c r="AQ40" s="304">
        <v>-54547</v>
      </c>
      <c r="AR40" s="305">
        <v>7.4</v>
      </c>
      <c r="AS40" s="302"/>
    </row>
    <row r="41" spans="1:46" x14ac:dyDescent="0.15">
      <c r="A41" s="259"/>
      <c r="AK41" s="1123" t="s">
        <v>287</v>
      </c>
      <c r="AL41" s="1124"/>
      <c r="AM41" s="1124"/>
      <c r="AN41" s="1125"/>
      <c r="AO41" s="303">
        <v>1686187</v>
      </c>
      <c r="AP41" s="303">
        <v>24635</v>
      </c>
      <c r="AQ41" s="304">
        <v>23067</v>
      </c>
      <c r="AR41" s="305">
        <v>6.8</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518</v>
      </c>
    </row>
    <row r="48" spans="1:46" x14ac:dyDescent="0.15">
      <c r="A48" s="259"/>
      <c r="AK48" s="313" t="s">
        <v>519</v>
      </c>
      <c r="AL48" s="313"/>
      <c r="AM48" s="313"/>
      <c r="AN48" s="313"/>
      <c r="AO48" s="313"/>
      <c r="AP48" s="313"/>
      <c r="AQ48" s="314"/>
      <c r="AR48" s="313"/>
    </row>
    <row r="49" spans="1:44" ht="13.5" customHeight="1" x14ac:dyDescent="0.15">
      <c r="A49" s="259"/>
      <c r="AK49" s="315"/>
      <c r="AL49" s="316"/>
      <c r="AM49" s="1112" t="s">
        <v>487</v>
      </c>
      <c r="AN49" s="1114" t="s">
        <v>520</v>
      </c>
      <c r="AO49" s="1115"/>
      <c r="AP49" s="1115"/>
      <c r="AQ49" s="1115"/>
      <c r="AR49" s="1116"/>
    </row>
    <row r="50" spans="1:44" x14ac:dyDescent="0.15">
      <c r="A50" s="259"/>
      <c r="AK50" s="317"/>
      <c r="AL50" s="318"/>
      <c r="AM50" s="1113"/>
      <c r="AN50" s="319" t="s">
        <v>521</v>
      </c>
      <c r="AO50" s="320" t="s">
        <v>522</v>
      </c>
      <c r="AP50" s="321" t="s">
        <v>523</v>
      </c>
      <c r="AQ50" s="322" t="s">
        <v>524</v>
      </c>
      <c r="AR50" s="323" t="s">
        <v>525</v>
      </c>
    </row>
    <row r="51" spans="1:44" x14ac:dyDescent="0.15">
      <c r="A51" s="259"/>
      <c r="AK51" s="315" t="s">
        <v>526</v>
      </c>
      <c r="AL51" s="316"/>
      <c r="AM51" s="324">
        <v>5340859</v>
      </c>
      <c r="AN51" s="325">
        <v>73090</v>
      </c>
      <c r="AO51" s="326">
        <v>3.9</v>
      </c>
      <c r="AP51" s="327">
        <v>70166</v>
      </c>
      <c r="AQ51" s="328">
        <v>1.4</v>
      </c>
      <c r="AR51" s="329">
        <v>2.5</v>
      </c>
    </row>
    <row r="52" spans="1:44" x14ac:dyDescent="0.15">
      <c r="A52" s="259"/>
      <c r="AK52" s="330"/>
      <c r="AL52" s="331" t="s">
        <v>527</v>
      </c>
      <c r="AM52" s="332">
        <v>3162288</v>
      </c>
      <c r="AN52" s="333">
        <v>43276</v>
      </c>
      <c r="AO52" s="334">
        <v>12.3</v>
      </c>
      <c r="AP52" s="335">
        <v>36115</v>
      </c>
      <c r="AQ52" s="336">
        <v>-6.2</v>
      </c>
      <c r="AR52" s="337">
        <v>18.5</v>
      </c>
    </row>
    <row r="53" spans="1:44" x14ac:dyDescent="0.15">
      <c r="A53" s="259"/>
      <c r="AK53" s="315" t="s">
        <v>528</v>
      </c>
      <c r="AL53" s="316"/>
      <c r="AM53" s="324">
        <v>7856179</v>
      </c>
      <c r="AN53" s="325">
        <v>109194</v>
      </c>
      <c r="AO53" s="326">
        <v>49.4</v>
      </c>
      <c r="AP53" s="327">
        <v>70329</v>
      </c>
      <c r="AQ53" s="328">
        <v>0.2</v>
      </c>
      <c r="AR53" s="329">
        <v>49.2</v>
      </c>
    </row>
    <row r="54" spans="1:44" x14ac:dyDescent="0.15">
      <c r="A54" s="259"/>
      <c r="AK54" s="330"/>
      <c r="AL54" s="331" t="s">
        <v>527</v>
      </c>
      <c r="AM54" s="332">
        <v>4299684</v>
      </c>
      <c r="AN54" s="333">
        <v>59762</v>
      </c>
      <c r="AO54" s="334">
        <v>38.1</v>
      </c>
      <c r="AP54" s="335">
        <v>39403</v>
      </c>
      <c r="AQ54" s="336">
        <v>9.1</v>
      </c>
      <c r="AR54" s="337">
        <v>29</v>
      </c>
    </row>
    <row r="55" spans="1:44" x14ac:dyDescent="0.15">
      <c r="A55" s="259"/>
      <c r="AK55" s="315" t="s">
        <v>529</v>
      </c>
      <c r="AL55" s="316"/>
      <c r="AM55" s="324">
        <v>5746687</v>
      </c>
      <c r="AN55" s="325">
        <v>81076</v>
      </c>
      <c r="AO55" s="326">
        <v>-25.8</v>
      </c>
      <c r="AP55" s="327">
        <v>71871</v>
      </c>
      <c r="AQ55" s="328">
        <v>2.2000000000000002</v>
      </c>
      <c r="AR55" s="329">
        <v>-28</v>
      </c>
    </row>
    <row r="56" spans="1:44" x14ac:dyDescent="0.15">
      <c r="A56" s="259"/>
      <c r="AK56" s="330"/>
      <c r="AL56" s="331" t="s">
        <v>527</v>
      </c>
      <c r="AM56" s="332">
        <v>3527081</v>
      </c>
      <c r="AN56" s="333">
        <v>49761</v>
      </c>
      <c r="AO56" s="334">
        <v>-16.7</v>
      </c>
      <c r="AP56" s="335">
        <v>38232</v>
      </c>
      <c r="AQ56" s="336">
        <v>-3</v>
      </c>
      <c r="AR56" s="337">
        <v>-13.7</v>
      </c>
    </row>
    <row r="57" spans="1:44" x14ac:dyDescent="0.15">
      <c r="A57" s="259"/>
      <c r="AK57" s="315" t="s">
        <v>530</v>
      </c>
      <c r="AL57" s="316"/>
      <c r="AM57" s="324">
        <v>4349737</v>
      </c>
      <c r="AN57" s="325">
        <v>62392</v>
      </c>
      <c r="AO57" s="326">
        <v>-23</v>
      </c>
      <c r="AP57" s="327">
        <v>71807</v>
      </c>
      <c r="AQ57" s="328">
        <v>-0.1</v>
      </c>
      <c r="AR57" s="329">
        <v>-22.9</v>
      </c>
    </row>
    <row r="58" spans="1:44" x14ac:dyDescent="0.15">
      <c r="A58" s="259"/>
      <c r="AK58" s="330"/>
      <c r="AL58" s="331" t="s">
        <v>527</v>
      </c>
      <c r="AM58" s="332">
        <v>3382224</v>
      </c>
      <c r="AN58" s="333">
        <v>48514</v>
      </c>
      <c r="AO58" s="334">
        <v>-2.5</v>
      </c>
      <c r="AP58" s="335">
        <v>37333</v>
      </c>
      <c r="AQ58" s="336">
        <v>-2.4</v>
      </c>
      <c r="AR58" s="337">
        <v>-0.1</v>
      </c>
    </row>
    <row r="59" spans="1:44" x14ac:dyDescent="0.15">
      <c r="A59" s="259"/>
      <c r="AK59" s="315" t="s">
        <v>531</v>
      </c>
      <c r="AL59" s="316"/>
      <c r="AM59" s="324">
        <v>12042237</v>
      </c>
      <c r="AN59" s="325">
        <v>175933</v>
      </c>
      <c r="AO59" s="326">
        <v>182</v>
      </c>
      <c r="AP59" s="327">
        <v>80821</v>
      </c>
      <c r="AQ59" s="328">
        <v>12.6</v>
      </c>
      <c r="AR59" s="329">
        <v>169.4</v>
      </c>
    </row>
    <row r="60" spans="1:44" x14ac:dyDescent="0.15">
      <c r="A60" s="259"/>
      <c r="AK60" s="330"/>
      <c r="AL60" s="331" t="s">
        <v>527</v>
      </c>
      <c r="AM60" s="332">
        <v>10280400</v>
      </c>
      <c r="AN60" s="333">
        <v>150193</v>
      </c>
      <c r="AO60" s="334">
        <v>209.6</v>
      </c>
      <c r="AP60" s="335">
        <v>49586</v>
      </c>
      <c r="AQ60" s="336">
        <v>32.799999999999997</v>
      </c>
      <c r="AR60" s="337">
        <v>176.8</v>
      </c>
    </row>
    <row r="61" spans="1:44" x14ac:dyDescent="0.15">
      <c r="A61" s="259"/>
      <c r="AK61" s="315" t="s">
        <v>532</v>
      </c>
      <c r="AL61" s="338"/>
      <c r="AM61" s="324">
        <v>7067140</v>
      </c>
      <c r="AN61" s="325">
        <v>100337</v>
      </c>
      <c r="AO61" s="326">
        <v>37.299999999999997</v>
      </c>
      <c r="AP61" s="327">
        <v>72999</v>
      </c>
      <c r="AQ61" s="339">
        <v>3.3</v>
      </c>
      <c r="AR61" s="329">
        <v>34</v>
      </c>
    </row>
    <row r="62" spans="1:44" x14ac:dyDescent="0.15">
      <c r="A62" s="259"/>
      <c r="AK62" s="330"/>
      <c r="AL62" s="331" t="s">
        <v>527</v>
      </c>
      <c r="AM62" s="332">
        <v>4930335</v>
      </c>
      <c r="AN62" s="333">
        <v>70301</v>
      </c>
      <c r="AO62" s="334">
        <v>48.2</v>
      </c>
      <c r="AP62" s="335">
        <v>40134</v>
      </c>
      <c r="AQ62" s="336">
        <v>6.1</v>
      </c>
      <c r="AR62" s="337">
        <v>42.1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Jm1rdB7++/22eZqdIW2UlQDKICJ+kc8rEni2zMBW0CSEM1zqIajJhxT58Fmz76COviMGOJb+KUFjtnxpwy+OhQ==" saltValue="Kj3TkcRcq09gw5+5EJjZ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25" zoomScale="55" zoomScaleNormal="5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484</v>
      </c>
    </row>
    <row r="121" spans="125:125" ht="13.5" hidden="1" customHeight="1" x14ac:dyDescent="0.15">
      <c r="DU121" s="253"/>
    </row>
  </sheetData>
  <sheetProtection algorithmName="SHA-512" hashValue="5H0dGZ/3WJSAr9xvCl1Bp4U2qfieSgmcso0Eq7X5KHQSoyPRt0kLw1gf3Hc7c9+0yBDzkgcbIr3KEbgevV3oiQ==" saltValue="Vq7XbS0GyIZn1lkFFOwYy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1" zoomScale="70" zoomScaleNormal="70" zoomScaleSheetLayoutView="55" workbookViewId="0">
      <selection activeCell="CS88" sqref="CS88"/>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484</v>
      </c>
    </row>
  </sheetData>
  <sheetProtection algorithmName="SHA-512" hashValue="f/i8mqP5q4mRVpqtWdrzDgbZISRkQ9/lZ1M3N6fuTyqhpwM0RlPMxbtrhQ8OO8ySaWJf1mlIUP75Lc1MQ0wVtQ==" saltValue="mbqWpvF23TlO33aFWHUDi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15">
      <c r="B47" s="10"/>
      <c r="C47" s="1126" t="s">
        <v>3</v>
      </c>
      <c r="D47" s="1126"/>
      <c r="E47" s="1127"/>
      <c r="F47" s="11">
        <v>15.19</v>
      </c>
      <c r="G47" s="12">
        <v>14.8</v>
      </c>
      <c r="H47" s="12">
        <v>16.52</v>
      </c>
      <c r="I47" s="12">
        <v>16.899999999999999</v>
      </c>
      <c r="J47" s="13">
        <v>17.09</v>
      </c>
    </row>
    <row r="48" spans="2:10" ht="57.75" customHeight="1" x14ac:dyDescent="0.15">
      <c r="B48" s="14"/>
      <c r="C48" s="1128" t="s">
        <v>4</v>
      </c>
      <c r="D48" s="1128"/>
      <c r="E48" s="1129"/>
      <c r="F48" s="15">
        <v>5.22</v>
      </c>
      <c r="G48" s="16">
        <v>6.95</v>
      </c>
      <c r="H48" s="16">
        <v>9.4700000000000006</v>
      </c>
      <c r="I48" s="16">
        <v>8.76</v>
      </c>
      <c r="J48" s="17">
        <v>7.54</v>
      </c>
    </row>
    <row r="49" spans="2:10" ht="57.75" customHeight="1" thickBot="1" x14ac:dyDescent="0.2">
      <c r="B49" s="18"/>
      <c r="C49" s="1130" t="s">
        <v>5</v>
      </c>
      <c r="D49" s="1130"/>
      <c r="E49" s="1131"/>
      <c r="F49" s="19">
        <v>0.08</v>
      </c>
      <c r="G49" s="20">
        <v>1.86</v>
      </c>
      <c r="H49" s="20">
        <v>4.7</v>
      </c>
      <c r="I49" s="20" t="s">
        <v>539</v>
      </c>
      <c r="J49" s="21">
        <v>0.98</v>
      </c>
    </row>
    <row r="50" spans="2:10" x14ac:dyDescent="0.15"/>
  </sheetData>
  <sheetProtection algorithmName="SHA-512" hashValue="gVZ0lxA6uWnaeK0IXd58X1zy3bvCveqmV1QYlSGmr1m8eYlgoz7SeyfPBmjLcEqBej9GL2ITmPuUbg4Tp26mlQ==" saltValue="K02yio/K+hRqwTaVfKz+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x14ac:dyDescent="0.15">
      <c r="A34" s="22"/>
      <c r="B34" s="31"/>
      <c r="C34" s="1136" t="s">
        <v>540</v>
      </c>
      <c r="D34" s="1136"/>
      <c r="E34" s="1137"/>
      <c r="F34" s="32" t="s">
        <v>541</v>
      </c>
      <c r="G34" s="33" t="s">
        <v>542</v>
      </c>
      <c r="H34" s="33" t="s">
        <v>543</v>
      </c>
      <c r="I34" s="33" t="s">
        <v>543</v>
      </c>
      <c r="J34" s="34" t="s">
        <v>544</v>
      </c>
      <c r="K34" s="22"/>
      <c r="L34" s="22"/>
      <c r="M34" s="22"/>
      <c r="N34" s="22"/>
      <c r="O34" s="22"/>
      <c r="P34" s="22"/>
    </row>
    <row r="35" spans="1:16" ht="39" customHeight="1" x14ac:dyDescent="0.15">
      <c r="A35" s="22"/>
      <c r="B35" s="35"/>
      <c r="C35" s="1132" t="s">
        <v>545</v>
      </c>
      <c r="D35" s="1132"/>
      <c r="E35" s="1133"/>
      <c r="F35" s="36">
        <v>0.02</v>
      </c>
      <c r="G35" s="37">
        <v>0.02</v>
      </c>
      <c r="H35" s="37">
        <v>0.1</v>
      </c>
      <c r="I35" s="37" t="s">
        <v>546</v>
      </c>
      <c r="J35" s="38" t="s">
        <v>547</v>
      </c>
      <c r="K35" s="22"/>
      <c r="L35" s="22"/>
      <c r="M35" s="22"/>
      <c r="N35" s="22"/>
      <c r="O35" s="22"/>
      <c r="P35" s="22"/>
    </row>
    <row r="36" spans="1:16" ht="39" customHeight="1" x14ac:dyDescent="0.15">
      <c r="A36" s="22"/>
      <c r="B36" s="35"/>
      <c r="C36" s="1132" t="s">
        <v>548</v>
      </c>
      <c r="D36" s="1132"/>
      <c r="E36" s="1133"/>
      <c r="F36" s="36">
        <v>10.98</v>
      </c>
      <c r="G36" s="37">
        <v>11.18</v>
      </c>
      <c r="H36" s="37">
        <v>12.19</v>
      </c>
      <c r="I36" s="37">
        <v>12.62</v>
      </c>
      <c r="J36" s="38">
        <v>12.83</v>
      </c>
      <c r="K36" s="22"/>
      <c r="L36" s="22"/>
      <c r="M36" s="22"/>
      <c r="N36" s="22"/>
      <c r="O36" s="22"/>
      <c r="P36" s="22"/>
    </row>
    <row r="37" spans="1:16" ht="39" customHeight="1" x14ac:dyDescent="0.15">
      <c r="A37" s="22"/>
      <c r="B37" s="35"/>
      <c r="C37" s="1132" t="s">
        <v>549</v>
      </c>
      <c r="D37" s="1132"/>
      <c r="E37" s="1133"/>
      <c r="F37" s="36">
        <v>7.25</v>
      </c>
      <c r="G37" s="37">
        <v>8.8699999999999992</v>
      </c>
      <c r="H37" s="37">
        <v>9.36</v>
      </c>
      <c r="I37" s="37">
        <v>8.92</v>
      </c>
      <c r="J37" s="38">
        <v>7.54</v>
      </c>
      <c r="K37" s="22"/>
      <c r="L37" s="22"/>
      <c r="M37" s="22"/>
      <c r="N37" s="22"/>
      <c r="O37" s="22"/>
      <c r="P37" s="22"/>
    </row>
    <row r="38" spans="1:16" ht="39" customHeight="1" x14ac:dyDescent="0.15">
      <c r="A38" s="22"/>
      <c r="B38" s="35"/>
      <c r="C38" s="1132" t="s">
        <v>550</v>
      </c>
      <c r="D38" s="1132"/>
      <c r="E38" s="1133"/>
      <c r="F38" s="36">
        <v>0.63</v>
      </c>
      <c r="G38" s="37">
        <v>0.68</v>
      </c>
      <c r="H38" s="37">
        <v>0.73</v>
      </c>
      <c r="I38" s="37">
        <v>1.3</v>
      </c>
      <c r="J38" s="38">
        <v>1.66</v>
      </c>
      <c r="K38" s="22"/>
      <c r="L38" s="22"/>
      <c r="M38" s="22"/>
      <c r="N38" s="22"/>
      <c r="O38" s="22"/>
      <c r="P38" s="22"/>
    </row>
    <row r="39" spans="1:16" ht="39" customHeight="1" x14ac:dyDescent="0.15">
      <c r="A39" s="22"/>
      <c r="B39" s="35"/>
      <c r="C39" s="1132" t="s">
        <v>551</v>
      </c>
      <c r="D39" s="1132"/>
      <c r="E39" s="1133"/>
      <c r="F39" s="36">
        <v>0.64</v>
      </c>
      <c r="G39" s="37">
        <v>0.62</v>
      </c>
      <c r="H39" s="37">
        <v>0.61</v>
      </c>
      <c r="I39" s="37">
        <v>0.62</v>
      </c>
      <c r="J39" s="38">
        <v>0.63</v>
      </c>
      <c r="K39" s="22"/>
      <c r="L39" s="22"/>
      <c r="M39" s="22"/>
      <c r="N39" s="22"/>
      <c r="O39" s="22"/>
      <c r="P39" s="22"/>
    </row>
    <row r="40" spans="1:16" ht="39" customHeight="1" x14ac:dyDescent="0.15">
      <c r="A40" s="22"/>
      <c r="B40" s="35"/>
      <c r="C40" s="1132" t="s">
        <v>552</v>
      </c>
      <c r="D40" s="1132"/>
      <c r="E40" s="1133"/>
      <c r="F40" s="36">
        <v>1.18</v>
      </c>
      <c r="G40" s="37">
        <v>1.51</v>
      </c>
      <c r="H40" s="37">
        <v>1.1599999999999999</v>
      </c>
      <c r="I40" s="37">
        <v>0.49</v>
      </c>
      <c r="J40" s="38">
        <v>0.27</v>
      </c>
      <c r="K40" s="22"/>
      <c r="L40" s="22"/>
      <c r="M40" s="22"/>
      <c r="N40" s="22"/>
      <c r="O40" s="22"/>
      <c r="P40" s="22"/>
    </row>
    <row r="41" spans="1:16" ht="39" customHeight="1" x14ac:dyDescent="0.15">
      <c r="A41" s="22"/>
      <c r="B41" s="35"/>
      <c r="C41" s="1132" t="s">
        <v>553</v>
      </c>
      <c r="D41" s="1132"/>
      <c r="E41" s="1133"/>
      <c r="F41" s="36">
        <v>0.02</v>
      </c>
      <c r="G41" s="37">
        <v>0.01</v>
      </c>
      <c r="H41" s="37">
        <v>0.01</v>
      </c>
      <c r="I41" s="37">
        <v>0.02</v>
      </c>
      <c r="J41" s="38">
        <v>0.02</v>
      </c>
      <c r="K41" s="22"/>
      <c r="L41" s="22"/>
      <c r="M41" s="22"/>
      <c r="N41" s="22"/>
      <c r="O41" s="22"/>
      <c r="P41" s="22"/>
    </row>
    <row r="42" spans="1:16" ht="39" customHeight="1" x14ac:dyDescent="0.15">
      <c r="A42" s="22"/>
      <c r="B42" s="39"/>
      <c r="C42" s="1132" t="s">
        <v>554</v>
      </c>
      <c r="D42" s="1132"/>
      <c r="E42" s="1133"/>
      <c r="F42" s="36" t="s">
        <v>555</v>
      </c>
      <c r="G42" s="37" t="s">
        <v>556</v>
      </c>
      <c r="H42" s="37" t="s">
        <v>496</v>
      </c>
      <c r="I42" s="37" t="s">
        <v>496</v>
      </c>
      <c r="J42" s="38" t="s">
        <v>496</v>
      </c>
      <c r="K42" s="22"/>
      <c r="L42" s="22"/>
      <c r="M42" s="22"/>
      <c r="N42" s="22"/>
      <c r="O42" s="22"/>
      <c r="P42" s="22"/>
    </row>
    <row r="43" spans="1:16" ht="39" customHeight="1" thickBot="1" x14ac:dyDescent="0.2">
      <c r="A43" s="22"/>
      <c r="B43" s="40"/>
      <c r="C43" s="1134" t="s">
        <v>557</v>
      </c>
      <c r="D43" s="1134"/>
      <c r="E43" s="1135"/>
      <c r="F43" s="41">
        <v>0.01</v>
      </c>
      <c r="G43" s="42">
        <v>0.01</v>
      </c>
      <c r="H43" s="42">
        <v>0.02</v>
      </c>
      <c r="I43" s="42">
        <v>0.02</v>
      </c>
      <c r="J43" s="43">
        <v>0.02</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KQHipU1mHHyzV5mc8sKv8FQ1cdzSTAiX2VCVDJV6lC1g83rGhCLQz4H2StoYmFxooT3OLIMxEKOxlkRaiQ4wg==" saltValue="Qi1raj/bVpFQLXbxekWJ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7"/>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534</v>
      </c>
      <c r="L44" s="54" t="s">
        <v>535</v>
      </c>
      <c r="M44" s="54" t="s">
        <v>536</v>
      </c>
      <c r="N44" s="54" t="s">
        <v>537</v>
      </c>
      <c r="O44" s="55" t="s">
        <v>538</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5755</v>
      </c>
      <c r="L45" s="58">
        <v>5664</v>
      </c>
      <c r="M45" s="58">
        <v>5271</v>
      </c>
      <c r="N45" s="58">
        <v>5373</v>
      </c>
      <c r="O45" s="59">
        <v>5085</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496</v>
      </c>
      <c r="L46" s="62" t="s">
        <v>496</v>
      </c>
      <c r="M46" s="62" t="s">
        <v>496</v>
      </c>
      <c r="N46" s="62" t="s">
        <v>496</v>
      </c>
      <c r="O46" s="63" t="s">
        <v>496</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496</v>
      </c>
      <c r="L47" s="62" t="s">
        <v>496</v>
      </c>
      <c r="M47" s="62" t="s">
        <v>496</v>
      </c>
      <c r="N47" s="62" t="s">
        <v>496</v>
      </c>
      <c r="O47" s="63" t="s">
        <v>496</v>
      </c>
      <c r="P47" s="46"/>
      <c r="Q47" s="46"/>
      <c r="R47" s="46"/>
      <c r="S47" s="46"/>
      <c r="T47" s="46"/>
      <c r="U47" s="46"/>
    </row>
    <row r="48" spans="1:21" ht="30.75" customHeight="1" x14ac:dyDescent="0.15">
      <c r="A48" s="46"/>
      <c r="B48" s="1140"/>
      <c r="C48" s="1141"/>
      <c r="D48" s="60"/>
      <c r="E48" s="1146" t="s">
        <v>13</v>
      </c>
      <c r="F48" s="1146"/>
      <c r="G48" s="1146"/>
      <c r="H48" s="1146"/>
      <c r="I48" s="1146"/>
      <c r="J48" s="1147"/>
      <c r="K48" s="61">
        <v>581</v>
      </c>
      <c r="L48" s="62">
        <v>580</v>
      </c>
      <c r="M48" s="62">
        <v>605</v>
      </c>
      <c r="N48" s="62">
        <v>597</v>
      </c>
      <c r="O48" s="63">
        <v>606</v>
      </c>
      <c r="P48" s="46"/>
      <c r="Q48" s="46"/>
      <c r="R48" s="46"/>
      <c r="S48" s="46"/>
      <c r="T48" s="46"/>
      <c r="U48" s="46"/>
    </row>
    <row r="49" spans="1:21" ht="30.75" customHeight="1" x14ac:dyDescent="0.15">
      <c r="A49" s="46"/>
      <c r="B49" s="1140"/>
      <c r="C49" s="1141"/>
      <c r="D49" s="60"/>
      <c r="E49" s="1146" t="s">
        <v>14</v>
      </c>
      <c r="F49" s="1146"/>
      <c r="G49" s="1146"/>
      <c r="H49" s="1146"/>
      <c r="I49" s="1146"/>
      <c r="J49" s="1147"/>
      <c r="K49" s="61">
        <v>423</v>
      </c>
      <c r="L49" s="62">
        <v>417</v>
      </c>
      <c r="M49" s="62">
        <v>439</v>
      </c>
      <c r="N49" s="62">
        <v>448</v>
      </c>
      <c r="O49" s="63">
        <v>457</v>
      </c>
      <c r="P49" s="46"/>
      <c r="Q49" s="46"/>
      <c r="R49" s="46"/>
      <c r="S49" s="46"/>
      <c r="T49" s="46"/>
      <c r="U49" s="46"/>
    </row>
    <row r="50" spans="1:21" ht="30.75" customHeight="1" x14ac:dyDescent="0.15">
      <c r="A50" s="46"/>
      <c r="B50" s="1140"/>
      <c r="C50" s="1141"/>
      <c r="D50" s="60"/>
      <c r="E50" s="1146" t="s">
        <v>15</v>
      </c>
      <c r="F50" s="1146"/>
      <c r="G50" s="1146"/>
      <c r="H50" s="1146"/>
      <c r="I50" s="1146"/>
      <c r="J50" s="1147"/>
      <c r="K50" s="61">
        <v>7</v>
      </c>
      <c r="L50" s="62">
        <v>7</v>
      </c>
      <c r="M50" s="62">
        <v>6</v>
      </c>
      <c r="N50" s="62">
        <v>6</v>
      </c>
      <c r="O50" s="63">
        <v>5</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496</v>
      </c>
      <c r="L51" s="62" t="s">
        <v>496</v>
      </c>
      <c r="M51" s="62" t="s">
        <v>496</v>
      </c>
      <c r="N51" s="62" t="s">
        <v>496</v>
      </c>
      <c r="O51" s="63" t="s">
        <v>496</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4970</v>
      </c>
      <c r="L52" s="62">
        <v>4992</v>
      </c>
      <c r="M52" s="62">
        <v>4742</v>
      </c>
      <c r="N52" s="62">
        <v>4749</v>
      </c>
      <c r="O52" s="63">
        <v>4467</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1796</v>
      </c>
      <c r="L53" s="67">
        <v>1676</v>
      </c>
      <c r="M53" s="67">
        <v>1579</v>
      </c>
      <c r="N53" s="67">
        <v>1675</v>
      </c>
      <c r="O53" s="68">
        <v>1686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558</v>
      </c>
      <c r="L57" s="79" t="s">
        <v>559</v>
      </c>
      <c r="M57" s="79" t="s">
        <v>560</v>
      </c>
      <c r="N57" s="79" t="s">
        <v>561</v>
      </c>
      <c r="O57" s="80" t="s">
        <v>562</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row r="65" ht="12.6" hidden="1" customHeight="1" x14ac:dyDescent="0.15"/>
    <row r="66" ht="12.6" hidden="1" customHeight="1" x14ac:dyDescent="0.15"/>
    <row r="67" ht="12.6" hidden="1" customHeight="1" x14ac:dyDescent="0.15"/>
  </sheetData>
  <sheetProtection algorithmName="SHA-512" hashValue="nBBgzKpKwzPqqnlnrg8Z+slFs6cfix8MCvOPVufvBU9ac1WBXOjPWPtuSJOVJql9epJOst/wx4a52Jnljqm1jw==" saltValue="Zq+M7IQs82Ws5Gi5Tq98N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8"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536</v>
      </c>
      <c r="G54" s="117" t="s">
        <v>537</v>
      </c>
      <c r="H54" s="118" t="s">
        <v>538</v>
      </c>
    </row>
    <row r="55" spans="2:8" ht="52.5" customHeight="1" x14ac:dyDescent="0.15">
      <c r="B55" s="119"/>
      <c r="C55" s="1177" t="s">
        <v>46</v>
      </c>
      <c r="D55" s="1177"/>
      <c r="E55" s="1178"/>
      <c r="F55" s="120">
        <v>4065</v>
      </c>
      <c r="G55" s="120">
        <v>4065</v>
      </c>
      <c r="H55" s="121">
        <v>4065</v>
      </c>
    </row>
    <row r="56" spans="2:8" ht="52.5" customHeight="1" x14ac:dyDescent="0.15">
      <c r="B56" s="122"/>
      <c r="C56" s="1179" t="s">
        <v>47</v>
      </c>
      <c r="D56" s="1179"/>
      <c r="E56" s="1180"/>
      <c r="F56" s="123">
        <v>10440</v>
      </c>
      <c r="G56" s="123">
        <v>10449</v>
      </c>
      <c r="H56" s="124">
        <v>10458</v>
      </c>
    </row>
    <row r="57" spans="2:8" ht="53.25" customHeight="1" x14ac:dyDescent="0.15">
      <c r="B57" s="122"/>
      <c r="C57" s="1181" t="s">
        <v>48</v>
      </c>
      <c r="D57" s="1181"/>
      <c r="E57" s="1182"/>
      <c r="F57" s="125">
        <v>10331</v>
      </c>
      <c r="G57" s="125">
        <v>10547</v>
      </c>
      <c r="H57" s="126">
        <v>8713</v>
      </c>
    </row>
    <row r="58" spans="2:8" ht="45.75" customHeight="1" x14ac:dyDescent="0.15">
      <c r="B58" s="127"/>
      <c r="C58" s="1169" t="s">
        <v>585</v>
      </c>
      <c r="D58" s="1170"/>
      <c r="E58" s="1171"/>
      <c r="F58" s="128">
        <v>3665</v>
      </c>
      <c r="G58" s="128">
        <v>3666</v>
      </c>
      <c r="H58" s="129">
        <v>3666</v>
      </c>
    </row>
    <row r="59" spans="2:8" ht="45.75" customHeight="1" x14ac:dyDescent="0.15">
      <c r="B59" s="127"/>
      <c r="C59" s="1169" t="s">
        <v>586</v>
      </c>
      <c r="D59" s="1170"/>
      <c r="E59" s="1171"/>
      <c r="F59" s="128">
        <v>953</v>
      </c>
      <c r="G59" s="128">
        <v>954</v>
      </c>
      <c r="H59" s="129">
        <v>904</v>
      </c>
    </row>
    <row r="60" spans="2:8" ht="45.75" customHeight="1" x14ac:dyDescent="0.15">
      <c r="B60" s="127"/>
      <c r="C60" s="1169" t="s">
        <v>587</v>
      </c>
      <c r="D60" s="1170"/>
      <c r="E60" s="1171"/>
      <c r="F60" s="128">
        <v>828</v>
      </c>
      <c r="G60" s="128">
        <v>828</v>
      </c>
      <c r="H60" s="129">
        <v>828</v>
      </c>
    </row>
    <row r="61" spans="2:8" ht="45.75" customHeight="1" x14ac:dyDescent="0.15">
      <c r="B61" s="127"/>
      <c r="C61" s="1169" t="s">
        <v>588</v>
      </c>
      <c r="D61" s="1170"/>
      <c r="E61" s="1171"/>
      <c r="F61" s="128">
        <v>755</v>
      </c>
      <c r="G61" s="128">
        <v>756</v>
      </c>
      <c r="H61" s="129">
        <v>756</v>
      </c>
    </row>
    <row r="62" spans="2:8" ht="45.75" customHeight="1" thickBot="1" x14ac:dyDescent="0.2">
      <c r="B62" s="130"/>
      <c r="C62" s="1172" t="s">
        <v>589</v>
      </c>
      <c r="D62" s="1173"/>
      <c r="E62" s="1174"/>
      <c r="F62" s="131">
        <v>347</v>
      </c>
      <c r="G62" s="131">
        <v>578</v>
      </c>
      <c r="H62" s="132">
        <v>581</v>
      </c>
    </row>
    <row r="63" spans="2:8" ht="52.5" customHeight="1" thickBot="1" x14ac:dyDescent="0.2">
      <c r="B63" s="133"/>
      <c r="C63" s="1175" t="s">
        <v>49</v>
      </c>
      <c r="D63" s="1175"/>
      <c r="E63" s="1176"/>
      <c r="F63" s="134">
        <v>24835</v>
      </c>
      <c r="G63" s="134">
        <v>25061</v>
      </c>
      <c r="H63" s="135">
        <v>23236</v>
      </c>
    </row>
    <row r="64" spans="2:8" x14ac:dyDescent="0.15"/>
  </sheetData>
  <sheetProtection algorithmName="SHA-512" hashValue="YZiVLRzCDroMFrKOSDyGMb+euRCOTMavLieJw/D3/v3kWrkPNZznnnQ12nlem6XZ7bugX9j3LZMVK2j6mKiyNw==" saltValue="M9SYZge825sohNyPg110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8"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534</v>
      </c>
      <c r="J40" s="101" t="s">
        <v>535</v>
      </c>
      <c r="K40" s="101" t="s">
        <v>536</v>
      </c>
      <c r="L40" s="101" t="s">
        <v>537</v>
      </c>
      <c r="M40" s="102" t="s">
        <v>538</v>
      </c>
    </row>
    <row r="41" spans="2:13" ht="27.75" customHeight="1" x14ac:dyDescent="0.15">
      <c r="B41" s="1183" t="s">
        <v>30</v>
      </c>
      <c r="C41" s="1184"/>
      <c r="D41" s="103"/>
      <c r="E41" s="1189" t="s">
        <v>31</v>
      </c>
      <c r="F41" s="1189"/>
      <c r="G41" s="1189"/>
      <c r="H41" s="1190"/>
      <c r="I41" s="342">
        <v>48462</v>
      </c>
      <c r="J41" s="343">
        <v>50150</v>
      </c>
      <c r="K41" s="343">
        <v>49902</v>
      </c>
      <c r="L41" s="343">
        <v>47697</v>
      </c>
      <c r="M41" s="344">
        <v>50498</v>
      </c>
    </row>
    <row r="42" spans="2:13" ht="27.75" customHeight="1" x14ac:dyDescent="0.15">
      <c r="B42" s="1185"/>
      <c r="C42" s="1186"/>
      <c r="D42" s="104"/>
      <c r="E42" s="1191" t="s">
        <v>32</v>
      </c>
      <c r="F42" s="1191"/>
      <c r="G42" s="1191"/>
      <c r="H42" s="1192"/>
      <c r="I42" s="345">
        <v>14</v>
      </c>
      <c r="J42" s="346" t="s">
        <v>496</v>
      </c>
      <c r="K42" s="346" t="s">
        <v>496</v>
      </c>
      <c r="L42" s="346" t="s">
        <v>496</v>
      </c>
      <c r="M42" s="347" t="s">
        <v>496</v>
      </c>
    </row>
    <row r="43" spans="2:13" ht="27.75" customHeight="1" x14ac:dyDescent="0.15">
      <c r="B43" s="1185"/>
      <c r="C43" s="1186"/>
      <c r="D43" s="104"/>
      <c r="E43" s="1191" t="s">
        <v>33</v>
      </c>
      <c r="F43" s="1191"/>
      <c r="G43" s="1191"/>
      <c r="H43" s="1192"/>
      <c r="I43" s="345">
        <v>4864</v>
      </c>
      <c r="J43" s="346">
        <v>4855</v>
      </c>
      <c r="K43" s="346">
        <v>5136</v>
      </c>
      <c r="L43" s="346">
        <v>4822</v>
      </c>
      <c r="M43" s="347">
        <v>4745</v>
      </c>
    </row>
    <row r="44" spans="2:13" ht="27.75" customHeight="1" x14ac:dyDescent="0.15">
      <c r="B44" s="1185"/>
      <c r="C44" s="1186"/>
      <c r="D44" s="104"/>
      <c r="E44" s="1191" t="s">
        <v>34</v>
      </c>
      <c r="F44" s="1191"/>
      <c r="G44" s="1191"/>
      <c r="H44" s="1192"/>
      <c r="I44" s="345">
        <v>2670</v>
      </c>
      <c r="J44" s="346">
        <v>2499</v>
      </c>
      <c r="K44" s="346">
        <v>2318</v>
      </c>
      <c r="L44" s="346">
        <v>2153</v>
      </c>
      <c r="M44" s="347">
        <v>2032</v>
      </c>
    </row>
    <row r="45" spans="2:13" ht="27.75" customHeight="1" x14ac:dyDescent="0.15">
      <c r="B45" s="1185"/>
      <c r="C45" s="1186"/>
      <c r="D45" s="104"/>
      <c r="E45" s="1191" t="s">
        <v>35</v>
      </c>
      <c r="F45" s="1191"/>
      <c r="G45" s="1191"/>
      <c r="H45" s="1192"/>
      <c r="I45" s="345">
        <v>5678</v>
      </c>
      <c r="J45" s="346">
        <v>5531</v>
      </c>
      <c r="K45" s="346">
        <v>5305</v>
      </c>
      <c r="L45" s="346">
        <v>5099</v>
      </c>
      <c r="M45" s="347">
        <v>5129</v>
      </c>
    </row>
    <row r="46" spans="2:13" ht="27.75" customHeight="1" x14ac:dyDescent="0.15">
      <c r="B46" s="1185"/>
      <c r="C46" s="1186"/>
      <c r="D46" s="105"/>
      <c r="E46" s="1191" t="s">
        <v>36</v>
      </c>
      <c r="F46" s="1191"/>
      <c r="G46" s="1191"/>
      <c r="H46" s="1192"/>
      <c r="I46" s="345">
        <v>435</v>
      </c>
      <c r="J46" s="346">
        <v>488</v>
      </c>
      <c r="K46" s="346">
        <v>358</v>
      </c>
      <c r="L46" s="346">
        <v>320</v>
      </c>
      <c r="M46" s="347">
        <v>245</v>
      </c>
    </row>
    <row r="47" spans="2:13" ht="27.75" customHeight="1" x14ac:dyDescent="0.15">
      <c r="B47" s="1185"/>
      <c r="C47" s="1186"/>
      <c r="D47" s="106"/>
      <c r="E47" s="1193" t="s">
        <v>37</v>
      </c>
      <c r="F47" s="1194"/>
      <c r="G47" s="1194"/>
      <c r="H47" s="1195"/>
      <c r="I47" s="345" t="s">
        <v>496</v>
      </c>
      <c r="J47" s="346" t="s">
        <v>496</v>
      </c>
      <c r="K47" s="346" t="s">
        <v>496</v>
      </c>
      <c r="L47" s="346" t="s">
        <v>496</v>
      </c>
      <c r="M47" s="347" t="s">
        <v>496</v>
      </c>
    </row>
    <row r="48" spans="2:13" ht="27.75" customHeight="1" x14ac:dyDescent="0.15">
      <c r="B48" s="1185"/>
      <c r="C48" s="1186"/>
      <c r="D48" s="104"/>
      <c r="E48" s="1191" t="s">
        <v>38</v>
      </c>
      <c r="F48" s="1191"/>
      <c r="G48" s="1191"/>
      <c r="H48" s="1192"/>
      <c r="I48" s="345" t="s">
        <v>496</v>
      </c>
      <c r="J48" s="346" t="s">
        <v>496</v>
      </c>
      <c r="K48" s="346" t="s">
        <v>496</v>
      </c>
      <c r="L48" s="346" t="s">
        <v>496</v>
      </c>
      <c r="M48" s="347" t="s">
        <v>496</v>
      </c>
    </row>
    <row r="49" spans="2:13" ht="27.75" customHeight="1" x14ac:dyDescent="0.15">
      <c r="B49" s="1187"/>
      <c r="C49" s="1188"/>
      <c r="D49" s="104"/>
      <c r="E49" s="1191" t="s">
        <v>39</v>
      </c>
      <c r="F49" s="1191"/>
      <c r="G49" s="1191"/>
      <c r="H49" s="1192"/>
      <c r="I49" s="345" t="s">
        <v>496</v>
      </c>
      <c r="J49" s="346" t="s">
        <v>496</v>
      </c>
      <c r="K49" s="346" t="s">
        <v>496</v>
      </c>
      <c r="L49" s="346" t="s">
        <v>496</v>
      </c>
      <c r="M49" s="347" t="s">
        <v>496</v>
      </c>
    </row>
    <row r="50" spans="2:13" ht="27.75" customHeight="1" x14ac:dyDescent="0.15">
      <c r="B50" s="1196" t="s">
        <v>40</v>
      </c>
      <c r="C50" s="1197"/>
      <c r="D50" s="107"/>
      <c r="E50" s="1191" t="s">
        <v>41</v>
      </c>
      <c r="F50" s="1191"/>
      <c r="G50" s="1191"/>
      <c r="H50" s="1192"/>
      <c r="I50" s="345">
        <v>20932</v>
      </c>
      <c r="J50" s="346">
        <v>21140</v>
      </c>
      <c r="K50" s="346">
        <v>23177</v>
      </c>
      <c r="L50" s="346">
        <v>23532</v>
      </c>
      <c r="M50" s="347">
        <v>21653</v>
      </c>
    </row>
    <row r="51" spans="2:13" ht="27.75" customHeight="1" x14ac:dyDescent="0.15">
      <c r="B51" s="1185"/>
      <c r="C51" s="1186"/>
      <c r="D51" s="104"/>
      <c r="E51" s="1191" t="s">
        <v>42</v>
      </c>
      <c r="F51" s="1191"/>
      <c r="G51" s="1191"/>
      <c r="H51" s="1192"/>
      <c r="I51" s="345">
        <v>2441</v>
      </c>
      <c r="J51" s="346">
        <v>2150</v>
      </c>
      <c r="K51" s="346">
        <v>2139</v>
      </c>
      <c r="L51" s="346">
        <v>1997</v>
      </c>
      <c r="M51" s="347">
        <v>2322</v>
      </c>
    </row>
    <row r="52" spans="2:13" ht="27.75" customHeight="1" x14ac:dyDescent="0.15">
      <c r="B52" s="1187"/>
      <c r="C52" s="1188"/>
      <c r="D52" s="104"/>
      <c r="E52" s="1191" t="s">
        <v>43</v>
      </c>
      <c r="F52" s="1191"/>
      <c r="G52" s="1191"/>
      <c r="H52" s="1192"/>
      <c r="I52" s="345">
        <v>40555</v>
      </c>
      <c r="J52" s="346">
        <v>41491</v>
      </c>
      <c r="K52" s="346">
        <v>40327</v>
      </c>
      <c r="L52" s="346">
        <v>38542</v>
      </c>
      <c r="M52" s="347">
        <v>40942</v>
      </c>
    </row>
    <row r="53" spans="2:13" ht="27.75" customHeight="1" thickBot="1" x14ac:dyDescent="0.2">
      <c r="B53" s="1198" t="s">
        <v>19</v>
      </c>
      <c r="C53" s="1199"/>
      <c r="D53" s="108"/>
      <c r="E53" s="1200" t="s">
        <v>44</v>
      </c>
      <c r="F53" s="1200"/>
      <c r="G53" s="1200"/>
      <c r="H53" s="1201"/>
      <c r="I53" s="348">
        <v>-1805</v>
      </c>
      <c r="J53" s="349">
        <v>-1258</v>
      </c>
      <c r="K53" s="349">
        <v>-2624</v>
      </c>
      <c r="L53" s="349">
        <v>-3979</v>
      </c>
      <c r="M53" s="350">
        <v>-2268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w8Bsh+vupj6Bwzc1i21yWjiFGZjLdHj+cICn+pmitrQXgaVybHLrS10RphfeRYCkoI+WiECWbGRbkhhrNIIf8Q==" saltValue="Xli0z12fLoBK/wJz+g2/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533</v>
      </c>
      <c r="G2" s="149"/>
      <c r="H2" s="150"/>
    </row>
    <row r="3" spans="1:8" x14ac:dyDescent="0.15">
      <c r="A3" s="146" t="s">
        <v>526</v>
      </c>
      <c r="B3" s="151"/>
      <c r="C3" s="152"/>
      <c r="D3" s="153">
        <v>73090</v>
      </c>
      <c r="E3" s="154"/>
      <c r="F3" s="155">
        <v>70166</v>
      </c>
      <c r="G3" s="156"/>
      <c r="H3" s="157"/>
    </row>
    <row r="4" spans="1:8" x14ac:dyDescent="0.15">
      <c r="A4" s="158"/>
      <c r="B4" s="159"/>
      <c r="C4" s="160"/>
      <c r="D4" s="161">
        <v>43276</v>
      </c>
      <c r="E4" s="162"/>
      <c r="F4" s="163">
        <v>36115</v>
      </c>
      <c r="G4" s="164"/>
      <c r="H4" s="165"/>
    </row>
    <row r="5" spans="1:8" x14ac:dyDescent="0.15">
      <c r="A5" s="146" t="s">
        <v>528</v>
      </c>
      <c r="B5" s="151"/>
      <c r="C5" s="152"/>
      <c r="D5" s="153">
        <v>109194</v>
      </c>
      <c r="E5" s="154"/>
      <c r="F5" s="155">
        <v>70329</v>
      </c>
      <c r="G5" s="156"/>
      <c r="H5" s="157"/>
    </row>
    <row r="6" spans="1:8" x14ac:dyDescent="0.15">
      <c r="A6" s="158"/>
      <c r="B6" s="159"/>
      <c r="C6" s="160"/>
      <c r="D6" s="161">
        <v>59762</v>
      </c>
      <c r="E6" s="162"/>
      <c r="F6" s="163">
        <v>39403</v>
      </c>
      <c r="G6" s="164"/>
      <c r="H6" s="165"/>
    </row>
    <row r="7" spans="1:8" x14ac:dyDescent="0.15">
      <c r="A7" s="146" t="s">
        <v>529</v>
      </c>
      <c r="B7" s="151"/>
      <c r="C7" s="152"/>
      <c r="D7" s="153">
        <v>81076</v>
      </c>
      <c r="E7" s="154"/>
      <c r="F7" s="155">
        <v>71871</v>
      </c>
      <c r="G7" s="156"/>
      <c r="H7" s="157"/>
    </row>
    <row r="8" spans="1:8" x14ac:dyDescent="0.15">
      <c r="A8" s="158"/>
      <c r="B8" s="159"/>
      <c r="C8" s="160"/>
      <c r="D8" s="161">
        <v>49761</v>
      </c>
      <c r="E8" s="162"/>
      <c r="F8" s="163">
        <v>38232</v>
      </c>
      <c r="G8" s="164"/>
      <c r="H8" s="165"/>
    </row>
    <row r="9" spans="1:8" x14ac:dyDescent="0.15">
      <c r="A9" s="146" t="s">
        <v>530</v>
      </c>
      <c r="B9" s="151"/>
      <c r="C9" s="152"/>
      <c r="D9" s="153">
        <v>62392</v>
      </c>
      <c r="E9" s="154"/>
      <c r="F9" s="155">
        <v>71807</v>
      </c>
      <c r="G9" s="156"/>
      <c r="H9" s="157"/>
    </row>
    <row r="10" spans="1:8" x14ac:dyDescent="0.15">
      <c r="A10" s="158"/>
      <c r="B10" s="159"/>
      <c r="C10" s="160"/>
      <c r="D10" s="161">
        <v>48514</v>
      </c>
      <c r="E10" s="162"/>
      <c r="F10" s="163">
        <v>37333</v>
      </c>
      <c r="G10" s="164"/>
      <c r="H10" s="165"/>
    </row>
    <row r="11" spans="1:8" x14ac:dyDescent="0.15">
      <c r="A11" s="146" t="s">
        <v>531</v>
      </c>
      <c r="B11" s="151"/>
      <c r="C11" s="152"/>
      <c r="D11" s="153">
        <v>175933</v>
      </c>
      <c r="E11" s="154"/>
      <c r="F11" s="155">
        <v>80821</v>
      </c>
      <c r="G11" s="156"/>
      <c r="H11" s="157"/>
    </row>
    <row r="12" spans="1:8" x14ac:dyDescent="0.15">
      <c r="A12" s="158"/>
      <c r="B12" s="159"/>
      <c r="C12" s="166"/>
      <c r="D12" s="161">
        <v>150193</v>
      </c>
      <c r="E12" s="162"/>
      <c r="F12" s="163">
        <v>49586</v>
      </c>
      <c r="G12" s="164"/>
      <c r="H12" s="165"/>
    </row>
    <row r="13" spans="1:8" x14ac:dyDescent="0.15">
      <c r="A13" s="146"/>
      <c r="B13" s="151"/>
      <c r="C13" s="152"/>
      <c r="D13" s="153">
        <v>100337</v>
      </c>
      <c r="E13" s="154"/>
      <c r="F13" s="155">
        <v>72999</v>
      </c>
      <c r="G13" s="167"/>
      <c r="H13" s="157"/>
    </row>
    <row r="14" spans="1:8" x14ac:dyDescent="0.15">
      <c r="A14" s="158"/>
      <c r="B14" s="159"/>
      <c r="C14" s="160"/>
      <c r="D14" s="161">
        <v>70301</v>
      </c>
      <c r="E14" s="162"/>
      <c r="F14" s="163">
        <v>40134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5.22</v>
      </c>
      <c r="C19" s="168">
        <f>ROUND(VALUE(SUBSTITUTE(実質収支比率等に係る経年分析!G$48,"▲","-")),2)</f>
        <v>6.95</v>
      </c>
      <c r="D19" s="168">
        <f>ROUND(VALUE(SUBSTITUTE(実質収支比率等に係る経年分析!H$48,"▲","-")),2)</f>
        <v>9.4700000000000006</v>
      </c>
      <c r="E19" s="168">
        <f>ROUND(VALUE(SUBSTITUTE(実質収支比率等に係る経年分析!I$48,"▲","-")),2)</f>
        <v>8.76</v>
      </c>
      <c r="F19" s="168">
        <f>ROUND(VALUE(SUBSTITUTE(実質収支比率等に係る経年分析!J$48,"▲","-")),2)</f>
        <v>7.54</v>
      </c>
    </row>
    <row r="20" spans="1:11" x14ac:dyDescent="0.15">
      <c r="A20" s="168" t="s">
        <v>53</v>
      </c>
      <c r="B20" s="168">
        <f>ROUND(VALUE(SUBSTITUTE(実質収支比率等に係る経年分析!F$47,"▲","-")),2)</f>
        <v>15.19</v>
      </c>
      <c r="C20" s="168">
        <f>ROUND(VALUE(SUBSTITUTE(実質収支比率等に係る経年分析!G$47,"▲","-")),2)</f>
        <v>14.8</v>
      </c>
      <c r="D20" s="168">
        <f>ROUND(VALUE(SUBSTITUTE(実質収支比率等に係る経年分析!H$47,"▲","-")),2)</f>
        <v>16.52</v>
      </c>
      <c r="E20" s="168">
        <f>ROUND(VALUE(SUBSTITUTE(実質収支比率等に係る経年分析!I$47,"▲","-")),2)</f>
        <v>16.899999999999999</v>
      </c>
      <c r="F20" s="168">
        <f>ROUND(VALUE(SUBSTITUTE(実質収支比率等に係る経年分析!J$47,"▲","-")),2)</f>
        <v>17.09</v>
      </c>
    </row>
    <row r="21" spans="1:11" x14ac:dyDescent="0.15">
      <c r="A21" s="168" t="s">
        <v>54</v>
      </c>
      <c r="B21" s="168">
        <f>IF(ISNUMBER(VALUE(SUBSTITUTE(実質収支比率等に係る経年分析!F$49,"▲","-"))),ROUND(VALUE(SUBSTITUTE(実質収支比率等に係る経年分析!F$49,"▲","-")),2),NA())</f>
        <v>0.08</v>
      </c>
      <c r="C21" s="168">
        <f>IF(ISNUMBER(VALUE(SUBSTITUTE(実質収支比率等に係る経年分析!G$49,"▲","-"))),ROUND(VALUE(SUBSTITUTE(実質収支比率等に係る経年分析!G$49,"▲","-")),2),NA())</f>
        <v>1.86</v>
      </c>
      <c r="D21" s="168">
        <f>IF(ISNUMBER(VALUE(SUBSTITUTE(実質収支比率等に係る経年分析!H$49,"▲","-"))),ROUND(VALUE(SUBSTITUTE(実質収支比率等に係る経年分析!H$49,"▲","-")),2),NA())</f>
        <v>4.7</v>
      </c>
      <c r="E21" s="168">
        <f>IF(ISNUMBER(VALUE(SUBSTITUTE(実質収支比率等に係る経年分析!I$49,"▲","-"))),ROUND(VALUE(SUBSTITUTE(実質収支比率等に係る経年分析!I$49,"▲","-")),2),NA())</f>
        <v>-0.89</v>
      </c>
      <c r="F21" s="168">
        <f>IF(ISNUMBER(VALUE(SUBSTITUTE(実質収支比率等に係る経年分析!J$49,"▲","-"))),ROUND(VALUE(SUBSTITUTE(実質収支比率等に係る経年分析!J$49,"▲","-")),2),NA())</f>
        <v>0.98</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15">
      <c r="A28" s="169" t="str">
        <f>IF(連結実質赤字比率に係る赤字・黒字の構成分析!C$42="",NA(),連結実質赤字比率に係る赤字・黒字の構成分析!C$42)</f>
        <v>その他会計（赤字）</v>
      </c>
      <c r="B28" s="169">
        <f>IF(ROUND(VALUE(SUBSTITUTE(連結実質赤字比率に係る赤字・黒字の構成分析!F$42,"▲", "-")), 2) &lt; 0, ABS(ROUND(VALUE(SUBSTITUTE(連結実質赤字比率に係る赤字・黒字の構成分析!F$42,"▲", "-")), 2)), NA())</f>
        <v>2.0499999999999998</v>
      </c>
      <c r="C28" s="169" t="e">
        <f>IF(ROUND(VALUE(SUBSTITUTE(連結実質赤字比率に係る赤字・黒字の構成分析!F$42,"▲", "-")), 2) &gt;= 0, ABS(ROUND(VALUE(SUBSTITUTE(連結実質赤字比率に係る赤字・黒字の構成分析!F$42,"▲", "-")), 2)), NA())</f>
        <v>#N/A</v>
      </c>
      <c r="D28" s="169">
        <f>IF(ROUND(VALUE(SUBSTITUTE(連結実質赤字比率に係る赤字・黒字の構成分析!G$42,"▲", "-")), 2) &lt; 0, ABS(ROUND(VALUE(SUBSTITUTE(連結実質赤字比率に係る赤字・黒字の構成分析!G$42,"▲", "-")), 2)), NA())</f>
        <v>1.95</v>
      </c>
      <c r="E28" s="169" t="e">
        <f>IF(ROUND(VALUE(SUBSTITUTE(連結実質赤字比率に係る赤字・黒字の構成分析!G$42,"▲", "-")), 2) &gt;= 0, ABS(ROUND(VALUE(SUBSTITUTE(連結実質赤字比率に係る赤字・黒字の構成分析!G$42,"▲", "-")), 2)), NA())</f>
        <v>#N/A</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15">
      <c r="A30" s="169" t="str">
        <f>IF(連結実質赤字比率に係る赤字・黒字の構成分析!C$40="",NA(),連結実質赤字比率に係る赤字・黒字の構成分析!C$40)</f>
        <v>国民健康保険事業特別会計（事業勘定）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1.18</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1.51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1.1599999999999999</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0.49</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0.27</v>
      </c>
    </row>
    <row r="31" spans="1:11" x14ac:dyDescent="0.15">
      <c r="A31" s="169" t="str">
        <f>IF(連結実質赤字比率に係る赤字・黒字の構成分析!C$39="",NA(),連結実質赤字比率に係る赤字・黒字の構成分析!C$39)</f>
        <v>分譲宅地造成事業特別会計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0.64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0.62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0.61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0.62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0.63</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1.66</v>
      </c>
    </row>
    <row r="33" spans="1:16" x14ac:dyDescent="0.15">
      <c r="A33" s="169" t="str">
        <f>IF(連結実質赤字比率に係る赤字・黒字の構成分析!C$37="",NA(),連結実質赤字比率に係る赤字・黒字の構成分析!C$37)</f>
        <v>一般会計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7.25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8.8699999999999992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9.36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8.92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7.54</v>
      </c>
    </row>
    <row r="34" spans="1:16" x14ac:dyDescent="0.15">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10.98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11.18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12.19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12.62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12.83</v>
      </c>
    </row>
    <row r="35" spans="1:16" x14ac:dyDescent="0.15">
      <c r="A35" s="169" t="str">
        <f>IF(連結実質赤字比率に係る赤字・黒字の構成分析!C$35="",NA(),連結実質赤字比率に係る赤字・黒字の構成分析!C$35)</f>
        <v>木材加工事業特別会計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0.02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0.02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0.1</v>
      </c>
      <c r="H35" s="169">
        <f>IF(ROUND(VALUE(SUBSTITUTE(連結実質赤字比率に係る赤字・黒字の構成分析!I$35,"▲", "-")), 2) &lt; 0, ABS(ROUND(VALUE(SUBSTITUTE(連結実質赤字比率に係る赤字・黒字の構成分析!I$35,"▲", "-")), 2)), NA())</f>
        <v>0.16</v>
      </c>
      <c r="I35" s="169" t="e">
        <f>IF(ROUND(VALUE(SUBSTITUTE(連結実質赤字比率に係る赤字・黒字の構成分析!I$35,"▲", "-")), 2) &gt;= 0, ABS(ROUND(VALUE(SUBSTITUTE(連結実質赤字比率に係る赤字・黒字の構成分析!I$35,"▲", "-")), 2)), NA())</f>
        <v>#N/A</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v>
      </c>
    </row>
    <row r="36" spans="1:16" x14ac:dyDescent="0.15">
      <c r="A36" s="169" t="str">
        <f>IF(連結実質赤字比率に係る赤字・黒字の構成分析!C$34="",NA(),連結実質赤字比率に係る赤字・黒字の構成分析!C$34)</f>
        <v>駐車場事業特別会計</v>
      </c>
      <c r="B36" s="169">
        <f>IF(ROUND(VALUE(SUBSTITUTE(連結実質赤字比率に係る赤字・黒字の構成分析!F$34,"▲", "-")), 2) &lt; 0, ABS(ROUND(VALUE(SUBSTITUTE(連結実質赤字比率に係る赤字・黒字の構成分析!F$34,"▲", "-")), 2)), NA())</f>
        <v>1.28</v>
      </c>
      <c r="C36" s="169" t="e">
        <f>IF(ROUND(VALUE(SUBSTITUTE(連結実質赤字比率に係る赤字・黒字の構成分析!F$34,"▲", "-")), 2) &gt;= 0, ABS(ROUND(VALUE(SUBSTITUTE(連結実質赤字比率に係る赤字・黒字の構成分析!F$34,"▲", "-")), 2)), NA())</f>
        <v>#N/A</v>
      </c>
      <c r="D36" s="169">
        <f>IF(ROUND(VALUE(SUBSTITUTE(連結実質赤字比率に係る赤字・黒字の構成分析!G$34,"▲", "-")), 2) &lt; 0, ABS(ROUND(VALUE(SUBSTITUTE(連結実質赤字比率に係る赤字・黒字の構成分析!G$34,"▲", "-")), 2)), NA())</f>
        <v>1.26</v>
      </c>
      <c r="E36" s="169" t="e">
        <f>IF(ROUND(VALUE(SUBSTITUTE(連結実質赤字比率に係る赤字・黒字の構成分析!G$34,"▲", "-")), 2) &gt;= 0, ABS(ROUND(VALUE(SUBSTITUTE(連結実質赤字比率に係る赤字・黒字の構成分析!G$34,"▲", "-")), 2)), NA())</f>
        <v>#N/A</v>
      </c>
      <c r="F36" s="169">
        <f>IF(ROUND(VALUE(SUBSTITUTE(連結実質赤字比率に係る赤字・黒字の構成分析!H$34,"▲", "-")), 2) &lt; 0, ABS(ROUND(VALUE(SUBSTITUTE(連結実質赤字比率に係る赤字・黒字の構成分析!H$34,"▲", "-")), 2)), NA())</f>
        <v>1.23</v>
      </c>
      <c r="G36" s="169" t="e">
        <f>IF(ROUND(VALUE(SUBSTITUTE(連結実質赤字比率に係る赤字・黒字の構成分析!H$34,"▲", "-")), 2) &gt;= 0, ABS(ROUND(VALUE(SUBSTITUTE(連結実質赤字比率に係る赤字・黒字の構成分析!H$34,"▲", "-")), 2)), NA())</f>
        <v>#N/A</v>
      </c>
      <c r="H36" s="169">
        <f>IF(ROUND(VALUE(SUBSTITUTE(連結実質赤字比率に係る赤字・黒字の構成分析!I$34,"▲", "-")), 2) &lt; 0, ABS(ROUND(VALUE(SUBSTITUTE(連結実質赤字比率に係る赤字・黒字の構成分析!I$34,"▲", "-")), 2)), NA())</f>
        <v>1.23</v>
      </c>
      <c r="I36" s="169" t="e">
        <f>IF(ROUND(VALUE(SUBSTITUTE(連結実質赤字比率に係る赤字・黒字の構成分析!I$34,"▲", "-")), 2) &gt;= 0, ABS(ROUND(VALUE(SUBSTITUTE(連結実質赤字比率に係る赤字・黒字の構成分析!I$34,"▲", "-")), 2)), NA())</f>
        <v>#N/A</v>
      </c>
      <c r="J36" s="169">
        <f>IF(ROUND(VALUE(SUBSTITUTE(連結実質赤字比率に係る赤字・黒字の構成分析!J$34,"▲", "-")), 2) &lt; 0, ABS(ROUND(VALUE(SUBSTITUTE(連結実質赤字比率に係る赤字・黒字の構成分析!J$34,"▲", "-")), 2)), NA())</f>
        <v>1.17</v>
      </c>
      <c r="K36" s="169" t="e">
        <f>IF(ROUND(VALUE(SUBSTITUTE(連結実質赤字比率に係る赤字・黒字の構成分析!J$34,"▲", "-")), 2) &gt;= 0, ABS(ROUND(VALUE(SUBSTITUTE(連結実質赤字比率に係る赤字・黒字の構成分析!J$34,"▲", "-")), 2)), NA())</f>
        <v>#N/A</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4970</v>
      </c>
      <c r="E42" s="170"/>
      <c r="F42" s="170"/>
      <c r="G42" s="170">
        <f>'実質公債費比率（分子）の構造'!L$52</f>
        <v>4992</v>
      </c>
      <c r="H42" s="170"/>
      <c r="I42" s="170"/>
      <c r="J42" s="170">
        <f>'実質公債費比率（分子）の構造'!M$52</f>
        <v>4742</v>
      </c>
      <c r="K42" s="170"/>
      <c r="L42" s="170"/>
      <c r="M42" s="170">
        <f>'実質公債費比率（分子）の構造'!N$52</f>
        <v>4749</v>
      </c>
      <c r="N42" s="170"/>
      <c r="O42" s="170"/>
      <c r="P42" s="170">
        <f>'実質公債費比率（分子）の構造'!O$52</f>
        <v>4467</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7</v>
      </c>
      <c r="C44" s="170"/>
      <c r="D44" s="170"/>
      <c r="E44" s="170">
        <f>'実質公債費比率（分子）の構造'!L$50</f>
        <v>7</v>
      </c>
      <c r="F44" s="170"/>
      <c r="G44" s="170"/>
      <c r="H44" s="170">
        <f>'実質公債費比率（分子）の構造'!M$50</f>
        <v>6</v>
      </c>
      <c r="I44" s="170"/>
      <c r="J44" s="170"/>
      <c r="K44" s="170">
        <f>'実質公債費比率（分子）の構造'!N$50</f>
        <v>6</v>
      </c>
      <c r="L44" s="170"/>
      <c r="M44" s="170"/>
      <c r="N44" s="170">
        <f>'実質公債費比率（分子）の構造'!O$50</f>
        <v>5</v>
      </c>
      <c r="O44" s="170"/>
      <c r="P44" s="170"/>
    </row>
    <row r="45" spans="1:16" x14ac:dyDescent="0.15">
      <c r="A45" s="170" t="s">
        <v>63</v>
      </c>
      <c r="B45" s="170">
        <f>'実質公債費比率（分子）の構造'!K$49</f>
        <v>423</v>
      </c>
      <c r="C45" s="170"/>
      <c r="D45" s="170"/>
      <c r="E45" s="170">
        <f>'実質公債費比率（分子）の構造'!L$49</f>
        <v>417</v>
      </c>
      <c r="F45" s="170"/>
      <c r="G45" s="170"/>
      <c r="H45" s="170">
        <f>'実質公債費比率（分子）の構造'!M$49</f>
        <v>439</v>
      </c>
      <c r="I45" s="170"/>
      <c r="J45" s="170"/>
      <c r="K45" s="170">
        <f>'実質公債費比率（分子）の構造'!N$49</f>
        <v>448</v>
      </c>
      <c r="L45" s="170"/>
      <c r="M45" s="170"/>
      <c r="N45" s="170">
        <f>'実質公債費比率（分子）の構造'!O$49</f>
        <v>457</v>
      </c>
      <c r="O45" s="170"/>
      <c r="P45" s="170"/>
    </row>
    <row r="46" spans="1:16" x14ac:dyDescent="0.15">
      <c r="A46" s="170" t="s">
        <v>64</v>
      </c>
      <c r="B46" s="170">
        <f>'実質公債費比率（分子）の構造'!K$48</f>
        <v>581</v>
      </c>
      <c r="C46" s="170"/>
      <c r="D46" s="170"/>
      <c r="E46" s="170">
        <f>'実質公債費比率（分子）の構造'!L$48</f>
        <v>580</v>
      </c>
      <c r="F46" s="170"/>
      <c r="G46" s="170"/>
      <c r="H46" s="170">
        <f>'実質公債費比率（分子）の構造'!M$48</f>
        <v>605</v>
      </c>
      <c r="I46" s="170"/>
      <c r="J46" s="170"/>
      <c r="K46" s="170">
        <f>'実質公債費比率（分子）の構造'!N$48</f>
        <v>597</v>
      </c>
      <c r="L46" s="170"/>
      <c r="M46" s="170"/>
      <c r="N46" s="170">
        <f>'実質公債費比率（分子）の構造'!O$48</f>
        <v>606</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5755</v>
      </c>
      <c r="C49" s="170"/>
      <c r="D49" s="170"/>
      <c r="E49" s="170">
        <f>'実質公債費比率（分子）の構造'!L$45</f>
        <v>5664</v>
      </c>
      <c r="F49" s="170"/>
      <c r="G49" s="170"/>
      <c r="H49" s="170">
        <f>'実質公債費比率（分子）の構造'!M$45</f>
        <v>5271</v>
      </c>
      <c r="I49" s="170"/>
      <c r="J49" s="170"/>
      <c r="K49" s="170">
        <f>'実質公債費比率（分子）の構造'!N$45</f>
        <v>5373</v>
      </c>
      <c r="L49" s="170"/>
      <c r="M49" s="170"/>
      <c r="N49" s="170">
        <f>'実質公債費比率（分子）の構造'!O$45</f>
        <v>5085</v>
      </c>
      <c r="O49" s="170"/>
      <c r="P49" s="170"/>
    </row>
    <row r="50" spans="1:16" x14ac:dyDescent="0.15">
      <c r="A50" s="170" t="s">
        <v>67</v>
      </c>
      <c r="B50" s="170" t="e">
        <f>NA()</f>
        <v>#N/A</v>
      </c>
      <c r="C50" s="170">
        <f>IF(ISNUMBER('実質公債費比率（分子）の構造'!K$53),'実質公債費比率（分子）の構造'!K$53,NA())</f>
        <v>1796</v>
      </c>
      <c r="D50" s="170" t="e">
        <f>NA()</f>
        <v>#N/A</v>
      </c>
      <c r="E50" s="170" t="e">
        <f>NA()</f>
        <v>#N/A</v>
      </c>
      <c r="F50" s="170">
        <f>IF(ISNUMBER('実質公債費比率（分子）の構造'!L$53),'実質公債費比率（分子）の構造'!L$53,NA())</f>
        <v>1676</v>
      </c>
      <c r="G50" s="170" t="e">
        <f>NA()</f>
        <v>#N/A</v>
      </c>
      <c r="H50" s="170" t="e">
        <f>NA()</f>
        <v>#N/A</v>
      </c>
      <c r="I50" s="170">
        <f>IF(ISNUMBER('実質公債費比率（分子）の構造'!M$53),'実質公債費比率（分子）の構造'!M$53,NA())</f>
        <v>1579</v>
      </c>
      <c r="J50" s="170" t="e">
        <f>NA()</f>
        <v>#N/A</v>
      </c>
      <c r="K50" s="170" t="e">
        <f>NA()</f>
        <v>#N/A</v>
      </c>
      <c r="L50" s="170">
        <f>IF(ISNUMBER('実質公債費比率（分子）の構造'!N$53),'実質公債費比率（分子）の構造'!N$53,NA())</f>
        <v>1675</v>
      </c>
      <c r="M50" s="170" t="e">
        <f>NA()</f>
        <v>#N/A</v>
      </c>
      <c r="N50" s="170" t="e">
        <f>NA()</f>
        <v>#N/A</v>
      </c>
      <c r="O50" s="170">
        <f>IF(ISNUMBER('実質公債費比率（分子）の構造'!O$53),'実質公債費比率（分子）の構造'!O$53,NA())</f>
        <v>1686</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40555</v>
      </c>
      <c r="E56" s="169"/>
      <c r="F56" s="169"/>
      <c r="G56" s="169">
        <f>'将来負担比率（分子）の構造'!J$52</f>
        <v>41491</v>
      </c>
      <c r="H56" s="169"/>
      <c r="I56" s="169"/>
      <c r="J56" s="169">
        <f>'将来負担比率（分子）の構造'!K$52</f>
        <v>40327</v>
      </c>
      <c r="K56" s="169"/>
      <c r="L56" s="169"/>
      <c r="M56" s="169">
        <f>'将来負担比率（分子）の構造'!L$52</f>
        <v>38542</v>
      </c>
      <c r="N56" s="169"/>
      <c r="O56" s="169"/>
      <c r="P56" s="169">
        <f>'将来負担比率（分子）の構造'!M$52</f>
        <v>40942</v>
      </c>
    </row>
    <row r="57" spans="1:16" x14ac:dyDescent="0.15">
      <c r="A57" s="169" t="s">
        <v>42</v>
      </c>
      <c r="B57" s="169"/>
      <c r="C57" s="169"/>
      <c r="D57" s="169">
        <f>'将来負担比率（分子）の構造'!I$51</f>
        <v>2441</v>
      </c>
      <c r="E57" s="169"/>
      <c r="F57" s="169"/>
      <c r="G57" s="169">
        <f>'将来負担比率（分子）の構造'!J$51</f>
        <v>2150</v>
      </c>
      <c r="H57" s="169"/>
      <c r="I57" s="169"/>
      <c r="J57" s="169">
        <f>'将来負担比率（分子）の構造'!K$51</f>
        <v>2139</v>
      </c>
      <c r="K57" s="169"/>
      <c r="L57" s="169"/>
      <c r="M57" s="169">
        <f>'将来負担比率（分子）の構造'!L$51</f>
        <v>1997</v>
      </c>
      <c r="N57" s="169"/>
      <c r="O57" s="169"/>
      <c r="P57" s="169">
        <f>'将来負担比率（分子）の構造'!M$51</f>
        <v>2322</v>
      </c>
    </row>
    <row r="58" spans="1:16" x14ac:dyDescent="0.15">
      <c r="A58" s="169" t="s">
        <v>41</v>
      </c>
      <c r="B58" s="169"/>
      <c r="C58" s="169"/>
      <c r="D58" s="169">
        <f>'将来負担比率（分子）の構造'!I$50</f>
        <v>20932</v>
      </c>
      <c r="E58" s="169"/>
      <c r="F58" s="169"/>
      <c r="G58" s="169">
        <f>'将来負担比率（分子）の構造'!J$50</f>
        <v>21140</v>
      </c>
      <c r="H58" s="169"/>
      <c r="I58" s="169"/>
      <c r="J58" s="169">
        <f>'将来負担比率（分子）の構造'!K$50</f>
        <v>23177</v>
      </c>
      <c r="K58" s="169"/>
      <c r="L58" s="169"/>
      <c r="M58" s="169">
        <f>'将来負担比率（分子）の構造'!L$50</f>
        <v>23532</v>
      </c>
      <c r="N58" s="169"/>
      <c r="O58" s="169"/>
      <c r="P58" s="169">
        <f>'将来負担比率（分子）の構造'!M$50</f>
        <v>21653</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435</v>
      </c>
      <c r="C61" s="169"/>
      <c r="D61" s="169"/>
      <c r="E61" s="169">
        <f>'将来負担比率（分子）の構造'!J$46</f>
        <v>488</v>
      </c>
      <c r="F61" s="169"/>
      <c r="G61" s="169"/>
      <c r="H61" s="169">
        <f>'将来負担比率（分子）の構造'!K$46</f>
        <v>358</v>
      </c>
      <c r="I61" s="169"/>
      <c r="J61" s="169"/>
      <c r="K61" s="169">
        <f>'将来負担比率（分子）の構造'!L$46</f>
        <v>320</v>
      </c>
      <c r="L61" s="169"/>
      <c r="M61" s="169"/>
      <c r="N61" s="169">
        <f>'将来負担比率（分子）の構造'!M$46</f>
        <v>245</v>
      </c>
      <c r="O61" s="169"/>
      <c r="P61" s="169"/>
    </row>
    <row r="62" spans="1:16" x14ac:dyDescent="0.15">
      <c r="A62" s="169" t="s">
        <v>35</v>
      </c>
      <c r="B62" s="169">
        <f>'将来負担比率（分子）の構造'!I$45</f>
        <v>5678</v>
      </c>
      <c r="C62" s="169"/>
      <c r="D62" s="169"/>
      <c r="E62" s="169">
        <f>'将来負担比率（分子）の構造'!J$45</f>
        <v>5531</v>
      </c>
      <c r="F62" s="169"/>
      <c r="G62" s="169"/>
      <c r="H62" s="169">
        <f>'将来負担比率（分子）の構造'!K$45</f>
        <v>5305</v>
      </c>
      <c r="I62" s="169"/>
      <c r="J62" s="169"/>
      <c r="K62" s="169">
        <f>'将来負担比率（分子）の構造'!L$45</f>
        <v>5099</v>
      </c>
      <c r="L62" s="169"/>
      <c r="M62" s="169"/>
      <c r="N62" s="169">
        <f>'将来負担比率（分子）の構造'!M$45</f>
        <v>5129</v>
      </c>
      <c r="O62" s="169"/>
      <c r="P62" s="169"/>
    </row>
    <row r="63" spans="1:16" x14ac:dyDescent="0.15">
      <c r="A63" s="169" t="s">
        <v>34</v>
      </c>
      <c r="B63" s="169">
        <f>'将来負担比率（分子）の構造'!I$44</f>
        <v>2670</v>
      </c>
      <c r="C63" s="169"/>
      <c r="D63" s="169"/>
      <c r="E63" s="169">
        <f>'将来負担比率（分子）の構造'!J$44</f>
        <v>2499</v>
      </c>
      <c r="F63" s="169"/>
      <c r="G63" s="169"/>
      <c r="H63" s="169">
        <f>'将来負担比率（分子）の構造'!K$44</f>
        <v>2318</v>
      </c>
      <c r="I63" s="169"/>
      <c r="J63" s="169"/>
      <c r="K63" s="169">
        <f>'将来負担比率（分子）の構造'!L$44</f>
        <v>2153</v>
      </c>
      <c r="L63" s="169"/>
      <c r="M63" s="169"/>
      <c r="N63" s="169">
        <f>'将来負担比率（分子）の構造'!M$44</f>
        <v>2032</v>
      </c>
      <c r="O63" s="169"/>
      <c r="P63" s="169"/>
    </row>
    <row r="64" spans="1:16" x14ac:dyDescent="0.15">
      <c r="A64" s="169" t="s">
        <v>33</v>
      </c>
      <c r="B64" s="169">
        <f>'将来負担比率（分子）の構造'!I$43</f>
        <v>4864</v>
      </c>
      <c r="C64" s="169"/>
      <c r="D64" s="169"/>
      <c r="E64" s="169">
        <f>'将来負担比率（分子）の構造'!J$43</f>
        <v>4855</v>
      </c>
      <c r="F64" s="169"/>
      <c r="G64" s="169"/>
      <c r="H64" s="169">
        <f>'将来負担比率（分子）の構造'!K$43</f>
        <v>5136</v>
      </c>
      <c r="I64" s="169"/>
      <c r="J64" s="169"/>
      <c r="K64" s="169">
        <f>'将来負担比率（分子）の構造'!L$43</f>
        <v>4822</v>
      </c>
      <c r="L64" s="169"/>
      <c r="M64" s="169"/>
      <c r="N64" s="169">
        <f>'将来負担比率（分子）の構造'!M$43</f>
        <v>4745</v>
      </c>
      <c r="O64" s="169"/>
      <c r="P64" s="169"/>
    </row>
    <row r="65" spans="1:16" x14ac:dyDescent="0.15">
      <c r="A65" s="169" t="s">
        <v>32</v>
      </c>
      <c r="B65" s="169">
        <f>'将来負担比率（分子）の構造'!I$42</f>
        <v>14</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48462</v>
      </c>
      <c r="C66" s="169"/>
      <c r="D66" s="169"/>
      <c r="E66" s="169">
        <f>'将来負担比率（分子）の構造'!J$41</f>
        <v>50150</v>
      </c>
      <c r="F66" s="169"/>
      <c r="G66" s="169"/>
      <c r="H66" s="169">
        <f>'将来負担比率（分子）の構造'!K$41</f>
        <v>49902</v>
      </c>
      <c r="I66" s="169"/>
      <c r="J66" s="169"/>
      <c r="K66" s="169">
        <f>'将来負担比率（分子）の構造'!L$41</f>
        <v>47697</v>
      </c>
      <c r="L66" s="169"/>
      <c r="M66" s="169"/>
      <c r="N66" s="169">
        <f>'将来負担比率（分子）の構造'!M$41</f>
        <v>50498</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4065</v>
      </c>
      <c r="C72" s="173">
        <f>基金残高に係る経年分析!G55</f>
        <v>4065</v>
      </c>
      <c r="D72" s="173">
        <f>基金残高に係る経年分析!H55</f>
        <v>4065</v>
      </c>
    </row>
    <row r="73" spans="1:16" x14ac:dyDescent="0.15">
      <c r="A73" s="172" t="s">
        <v>74</v>
      </c>
      <c r="B73" s="173">
        <f>基金残高に係る経年分析!F56</f>
        <v>10440</v>
      </c>
      <c r="C73" s="173">
        <f>基金残高に係る経年分析!G56</f>
        <v>10449</v>
      </c>
      <c r="D73" s="173">
        <f>基金残高に係る経年分析!H56</f>
        <v>10458</v>
      </c>
    </row>
    <row r="74" spans="1:16" x14ac:dyDescent="0.15">
      <c r="A74" s="172" t="s">
        <v>75</v>
      </c>
      <c r="B74" s="173">
        <f>基金残高に係る経年分析!F57</f>
        <v>10331</v>
      </c>
      <c r="C74" s="173">
        <f>基金残高に係る経年分析!G57</f>
        <v>10547</v>
      </c>
      <c r="D74" s="173">
        <f>基金残高に係る経年分析!H57</f>
        <v>8713</v>
      </c>
    </row>
  </sheetData>
  <sheetProtection algorithmName="SHA-512" hashValue="8xgPaSpWoIay+2kRqHhkI5nSJlX5GYlaJwpaAZzUTj55p5b+rSO1KgkwQPf8O73xkL94qzVy5Bd+Cbz+PMZlFg==" saltValue="yymlqne+BAi49TkJ9vGb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基金残高に係る経年分析</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137324</cp:lastModifiedBy>
  <cp:lastPrinted>2025-03-12T02:44:39Z</cp:lastPrinted>
  <dcterms:created xsi:type="dcterms:W3CDTF">2025-02-19T03:53:15Z</dcterms:created>
  <dcterms:modified xsi:type="dcterms:W3CDTF">2025-03-21T04:19:33Z</dcterms:modified>
  <cp:category/>
</cp:coreProperties>
</file>